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52" windowWidth="15456" windowHeight="10740" activeTab="1"/>
  </bookViews>
  <sheets>
    <sheet name="Твер Лианоз Одинц  " sheetId="1" r:id="rId1"/>
    <sheet name="Арханг Конаково" sheetId="2" r:id="rId2"/>
  </sheets>
  <definedNames>
    <definedName name="_xlnm.Print_Titles" localSheetId="1">'Арханг Конаково'!$3:$3</definedName>
    <definedName name="_xlnm.Print_Titles" localSheetId="0">'Твер Лианоз Одинц  '!$3:$3</definedName>
    <definedName name="_xlnm.Print_Area" localSheetId="1">'Арханг Конаково'!$A$1:$Q$38</definedName>
    <definedName name="_xlnm.Print_Area" localSheetId="0">'Твер Лианоз Одинц  '!$A$1:$Q$52</definedName>
  </definedNames>
  <calcPr calcId="145621"/>
</workbook>
</file>

<file path=xl/calcChain.xml><?xml version="1.0" encoding="utf-8"?>
<calcChain xmlns="http://schemas.openxmlformats.org/spreadsheetml/2006/main">
  <c r="E55" i="2" l="1"/>
  <c r="E54" i="2"/>
  <c r="E53" i="2"/>
  <c r="E52" i="2"/>
  <c r="E50" i="2"/>
  <c r="E56" i="2" s="1"/>
  <c r="E38" i="2"/>
  <c r="V16" i="2"/>
  <c r="D16" i="2"/>
  <c r="V15" i="2"/>
  <c r="D15" i="2"/>
  <c r="V14" i="2"/>
  <c r="D14" i="2"/>
  <c r="V13" i="2"/>
  <c r="D13" i="2"/>
  <c r="V12" i="2"/>
  <c r="D12" i="2"/>
  <c r="D11" i="2"/>
  <c r="D10" i="2"/>
  <c r="V9" i="2"/>
  <c r="D9" i="2"/>
  <c r="V8" i="2"/>
  <c r="D8" i="2"/>
  <c r="V7" i="2"/>
  <c r="D7" i="2"/>
  <c r="V6" i="2"/>
  <c r="U6" i="2"/>
  <c r="V5" i="2"/>
  <c r="U5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V4" i="2"/>
  <c r="U4" i="2"/>
  <c r="E69" i="1"/>
  <c r="E68" i="1"/>
  <c r="E67" i="1"/>
  <c r="E66" i="1"/>
  <c r="E64" i="1"/>
  <c r="V30" i="1"/>
  <c r="U30" i="1"/>
  <c r="D30" i="1"/>
  <c r="V29" i="1"/>
  <c r="U29" i="1"/>
  <c r="D29" i="1"/>
  <c r="V28" i="1"/>
  <c r="U28" i="1"/>
  <c r="D28" i="1"/>
  <c r="V27" i="1"/>
  <c r="U27" i="1"/>
  <c r="D27" i="1"/>
  <c r="U26" i="1"/>
  <c r="E26" i="1"/>
  <c r="V26" i="1" s="1"/>
  <c r="D26" i="1"/>
  <c r="V25" i="1"/>
  <c r="U25" i="1"/>
  <c r="D25" i="1"/>
  <c r="V24" i="1"/>
  <c r="U24" i="1"/>
  <c r="D24" i="1"/>
  <c r="V23" i="1"/>
  <c r="U23" i="1"/>
  <c r="D23" i="1"/>
  <c r="V22" i="1"/>
  <c r="U22" i="1"/>
  <c r="D22" i="1"/>
  <c r="V21" i="1"/>
  <c r="U21" i="1"/>
  <c r="D21" i="1"/>
  <c r="V20" i="1"/>
  <c r="U20" i="1"/>
  <c r="V19" i="1"/>
  <c r="U19" i="1"/>
  <c r="D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V6" i="1"/>
  <c r="U6" i="1"/>
  <c r="V5" i="1"/>
  <c r="U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V4" i="1"/>
  <c r="U4" i="1"/>
  <c r="D4" i="1"/>
  <c r="E70" i="1" l="1"/>
  <c r="V38" i="2"/>
  <c r="V52" i="1"/>
  <c r="E52" i="1"/>
</calcChain>
</file>

<file path=xl/sharedStrings.xml><?xml version="1.0" encoding="utf-8"?>
<sst xmlns="http://schemas.openxmlformats.org/spreadsheetml/2006/main" count="516" uniqueCount="187">
  <si>
    <t>№ п/п</t>
  </si>
  <si>
    <t>Адрес нахождения имущества</t>
  </si>
  <si>
    <t>Краткое описание здания/сооружения (функциональное назначение), где находится имущество</t>
  </si>
  <si>
    <t>Наименование имущества, заявляемого на страхование</t>
  </si>
  <si>
    <t>Страховая сумма по имуществу, (рублей)</t>
  </si>
  <si>
    <t>Общее кол-во этажей/занимаемый этаж</t>
  </si>
  <si>
    <t>Общая площадь, кв. м/занимаемая площадь</t>
  </si>
  <si>
    <t>Год постройки/  год проведения последнего кап. ремонта здания</t>
  </si>
  <si>
    <t>Материал конструкций здания: стены/ перекрытия/ перегородки</t>
  </si>
  <si>
    <t>Вид водоснабжения/ отопления/ кровли</t>
  </si>
  <si>
    <t>Средства и меры пожарной безопасности (АПС, АСП, О, ПГ, ПК) (указать наличие, для огнетушителей тип и кол-во)</t>
  </si>
  <si>
    <t>Наличие охранной сигнализации (к централизованному внутреннему пульту, на пульт вневедомственной охраны-указать)</t>
  </si>
  <si>
    <t>Организация охраны: ССБ (собственная служба безопасности), СВО (служба вневедомственной охраны), КОП (коммерческое охранное предприятие), другими</t>
  </si>
  <si>
    <t>Наличие договоров охраны объектов (да/нет)</t>
  </si>
  <si>
    <t>Круглосуточная охрана (да/нет), кол-во сотрудников днем/ночью, чел.</t>
  </si>
  <si>
    <t>Пожаровзрывоопасные процессы/ вещества на территории страхования (да/нет)</t>
  </si>
  <si>
    <t>Период страхования</t>
  </si>
  <si>
    <t>начало периода</t>
  </si>
  <si>
    <t>конец периода</t>
  </si>
  <si>
    <t>Премия по территориями</t>
  </si>
  <si>
    <t>г. Москва, 2-ая Тверская-Ямская, д.16</t>
  </si>
  <si>
    <t>Офисное здание</t>
  </si>
  <si>
    <t>8+ подвал</t>
  </si>
  <si>
    <t>1893/1974</t>
  </si>
  <si>
    <t>железобетон,кирпич/железобетон/железобетон,кирпич</t>
  </si>
  <si>
    <t>водопровод/центральное/рубероид по ж/б</t>
  </si>
  <si>
    <t>АПС, АСП, О</t>
  </si>
  <si>
    <t>нет</t>
  </si>
  <si>
    <t>ЧОП</t>
  </si>
  <si>
    <t>да</t>
  </si>
  <si>
    <t>с 01.04.2016 по 31.03.2017</t>
  </si>
  <si>
    <t>г. Москва, Дмитровское шоссе, д.116, стр.3</t>
  </si>
  <si>
    <t>Здание склада</t>
  </si>
  <si>
    <t>металл,кирпич/металл</t>
  </si>
  <si>
    <t>нет/нет/рулонная</t>
  </si>
  <si>
    <t>АПС, О</t>
  </si>
  <si>
    <t xml:space="preserve">нет </t>
  </si>
  <si>
    <t>г. Москва, Дмитровское шоссе, д.116, стр.4</t>
  </si>
  <si>
    <t>Офисное помещение</t>
  </si>
  <si>
    <t>1988/2000</t>
  </si>
  <si>
    <t>кирпич/ж/б плиты</t>
  </si>
  <si>
    <t>водопровод/центральное/рулонная</t>
  </si>
  <si>
    <t xml:space="preserve">АПС, О </t>
  </si>
  <si>
    <t>г. Москва, Дмитровское шоссе, д.116, стр.10</t>
  </si>
  <si>
    <t>металл, шлакоблоки/кирпич</t>
  </si>
  <si>
    <t>нет/нет/металл, гофролист</t>
  </si>
  <si>
    <t>г. Москва, Дмитровское шоссе, д.116, стр.11</t>
  </si>
  <si>
    <t>металл/металл</t>
  </si>
  <si>
    <t>нет/нет/металл</t>
  </si>
  <si>
    <t>г. Москва, Дмитровское шоссе, д.116, стр.12</t>
  </si>
  <si>
    <t>г. Москва, Дмитровское шоссе, д.116, стр.13</t>
  </si>
  <si>
    <t>г. Москва, Дмитровское шоссе, д.116, стр.14</t>
  </si>
  <si>
    <t>г. Москва, Дмитровское шоссе, д.116, стр.15</t>
  </si>
  <si>
    <t>г. Москва, Дмитровское шоссе, д.118, корпус 1</t>
  </si>
  <si>
    <t>Часть здания торгово-складского комплекса</t>
  </si>
  <si>
    <t>5/1-3-5</t>
  </si>
  <si>
    <t>ж/б, металлоконструкции/ ж/б, металлоконструкции/ ж/б, кирпич,  металлоконструкции</t>
  </si>
  <si>
    <t>водопровод/ центральное/ железобетон, металлоконструкции</t>
  </si>
  <si>
    <t>АПС (спринклерная) ПК, ПГ, О</t>
  </si>
  <si>
    <t>г. Москва, 2-й Магистральный тупик, д. 7А, стр.3</t>
  </si>
  <si>
    <t>кирпичный/ж/б/плиты</t>
  </si>
  <si>
    <t>О, АСП, АПС</t>
  </si>
  <si>
    <t>г. Москва, 2-й Магистральный тупик, д. 7А, стр.4</t>
  </si>
  <si>
    <t>О, АПС</t>
  </si>
  <si>
    <t>г. Москва, 2-й Магистральный тупик, д. 7А, стр.5</t>
  </si>
  <si>
    <t>нет/центральное/                                          рулонная</t>
  </si>
  <si>
    <t>О</t>
  </si>
  <si>
    <t>г. Москва, 2-й Магистральный тупик, д. 7А, стр.6</t>
  </si>
  <si>
    <t>г. Москва, 2-й Магистральный тупик, д. 7А, стр.7</t>
  </si>
  <si>
    <t>нет/нет/ металл</t>
  </si>
  <si>
    <t>Московская область, Одинцовский район, г.Одинцово, ул.Транспортная д.8 (лит. Ц, Ц1, Р, 1Р).</t>
  </si>
  <si>
    <t xml:space="preserve">Здание котельной с тепловым пунктом (лит.Ц, Ц1), включая встроенное оборудование, газопровод высокого и среднего давления (лит. Р, 1Р) </t>
  </si>
  <si>
    <t>89,6,   газопровод 51,5 м</t>
  </si>
  <si>
    <t>сендвич металл/                                                                                               металлоконструкции</t>
  </si>
  <si>
    <t>водопровод/водовоздушное местное/металл</t>
  </si>
  <si>
    <t>АПС, О, ПГ</t>
  </si>
  <si>
    <t>Московская область, Одинцовский район, г.Одинцово, ул. Транспортная, д.8, (лит.Д, Д1)</t>
  </si>
  <si>
    <t>Здание цеха РЭС</t>
  </si>
  <si>
    <t>Д: ж/б панели/ж/б плиты/панели,кирпич Д1:панели/деревянные перекрытия/панели</t>
  </si>
  <si>
    <t>АПС, О, ПГ, ПК</t>
  </si>
  <si>
    <t>Московская область, г.Одинцово, ул. Транспортная, д.8, стр.23 (лит. 2Ы)</t>
  </si>
  <si>
    <t>утепленное гофрированное железо/металл/нет</t>
  </si>
  <si>
    <t>Московская область, Одинцовский район,  городское поселение Одинцово, г.Одинцово, ул. Транспортная, д.8 (лит. М)</t>
  </si>
  <si>
    <t>Здание модуля «Кисловодск»</t>
  </si>
  <si>
    <t>стеновые панели/металлоконструкции с утиплением минватными плитами/брус, кирпич</t>
  </si>
  <si>
    <t>водопровод/центральное/мембранное</t>
  </si>
  <si>
    <t>Московская область, г.Одинцово, ул. Транспортная, д.8 (лит. Ы)</t>
  </si>
  <si>
    <t>Склад-навес</t>
  </si>
  <si>
    <t>нет/нет/железо</t>
  </si>
  <si>
    <t>Московская область, г.Одинцово, ул. Транспортная, д.8 (лит. Щ, объект № 28)</t>
  </si>
  <si>
    <t>Московская область, Одинцовский район, городское поселение Одинцово, г.Одинцово, ул. Транспортная, д.8 (лит. 2Н)</t>
  </si>
  <si>
    <t>сендвич-панели/ж/б монолит по профнастилу/                                                 гипсокартон</t>
  </si>
  <si>
    <t>водопровод/                                                                                    центральное/                                                                               двухскатная металлическая</t>
  </si>
  <si>
    <t>АПС, О, ПГ, внутренние пожарные краны</t>
  </si>
  <si>
    <t>Московская область, г.Одинцово, ул.Транспортная д.8, (лит. 2И)</t>
  </si>
  <si>
    <t>Здание заглубленного склада инвентаря</t>
  </si>
  <si>
    <t>1975/2014</t>
  </si>
  <si>
    <t>монолит, ж/б/ж/б/плиты</t>
  </si>
  <si>
    <t>водопровод/                                                                            центральное/                                                                             нет</t>
  </si>
  <si>
    <t>АПС,О</t>
  </si>
  <si>
    <t>Московская область, г.Одинцово, ул.Транспортная д.8, (лит. Ш)</t>
  </si>
  <si>
    <t>Здание трансформаторной подстанции</t>
  </si>
  <si>
    <t>кирпич/ж/б/плиты</t>
  </si>
  <si>
    <t>нет/нет/                                                                   рулонная</t>
  </si>
  <si>
    <t>Московская область, г.Одинцово, ул.Транспортная д.8, стр.35 (лит. М1)</t>
  </si>
  <si>
    <t>Складское здание</t>
  </si>
  <si>
    <t>металлопрофиль/                                                                нет/нет</t>
  </si>
  <si>
    <t>нет/нет/                                                                   металлопрофиль</t>
  </si>
  <si>
    <t>АПС,О, ПГ</t>
  </si>
  <si>
    <t>Московская область, Одинцовский район, г.Одинцово, ул.Транспортная д.8, объект № 11 (лит. И)</t>
  </si>
  <si>
    <t>Здание магазина</t>
  </si>
  <si>
    <t>2-е металл.утепленные/                                                 металл.утепленные/                                                2-е металл.утепленные</t>
  </si>
  <si>
    <t>водопровод/                                                                            центральное/                                                                             мягкая кровля</t>
  </si>
  <si>
    <t>О, ПГ</t>
  </si>
  <si>
    <t>Моск. обл., г. Одинцово, ул. Восточная, д.1</t>
  </si>
  <si>
    <t>Производственно-складской комплекс</t>
  </si>
  <si>
    <t>3+подвал</t>
  </si>
  <si>
    <t>сендвич-панели/ж/б плиты/пеноблоки</t>
  </si>
  <si>
    <t>водопровод/                                                  центральное/мембрана с утеплителем</t>
  </si>
  <si>
    <t>АПС, АСП, О, ПГ, ПК</t>
  </si>
  <si>
    <t>ВСЕГО</t>
  </si>
  <si>
    <t>СТРАХОВАТЕЛЬ</t>
  </si>
  <si>
    <t>СТРАХОВЩИК</t>
  </si>
  <si>
    <t>Федеральное государственное унитарное предприятие 
"Предприятие по поставкам продукции Управления делами Президента Российской Федерации"</t>
  </si>
  <si>
    <t>ОСАО "ИНГОССТРАХ"</t>
  </si>
  <si>
    <t xml:space="preserve">________________________ М.П. </t>
  </si>
  <si>
    <t>________________________          М.П.</t>
  </si>
  <si>
    <t>/___________________________________/</t>
  </si>
  <si>
    <t>Соколов С.А.</t>
  </si>
  <si>
    <t>Ф.И.О.</t>
  </si>
  <si>
    <t xml:space="preserve">Начальник Управления непромышленного страхования </t>
  </si>
  <si>
    <t>/__________________________________/</t>
  </si>
  <si>
    <t>Доверенность № 1032594-3/12 от 16.01.12</t>
  </si>
  <si>
    <t>должность</t>
  </si>
  <si>
    <t>Одинц</t>
  </si>
  <si>
    <t>ПСК Один</t>
  </si>
  <si>
    <t>Лианоз</t>
  </si>
  <si>
    <t>Маг</t>
  </si>
  <si>
    <t>Твер</t>
  </si>
  <si>
    <t>Арх</t>
  </si>
  <si>
    <t>г. Москва, Архангельский пер., д. 4, стр.1</t>
  </si>
  <si>
    <t>Нежилое здание</t>
  </si>
  <si>
    <t>Здание</t>
  </si>
  <si>
    <t>2+подвал</t>
  </si>
  <si>
    <t>1827/1967</t>
  </si>
  <si>
    <t>кирпичные/                                                                        деревянные/                                                                          деревянные</t>
  </si>
  <si>
    <t>холодное/                                                         теплоснабжение центральное/                                                             железная</t>
  </si>
  <si>
    <t>г. Москва, Архангельский пер., д. 4, стр.2</t>
  </si>
  <si>
    <t>г. Москва, Архангельский пер., д. 4, стр.3</t>
  </si>
  <si>
    <t>Гараж</t>
  </si>
  <si>
    <t>до 1917</t>
  </si>
  <si>
    <t>кирпичные/                                                      деревянные/нет</t>
  </si>
  <si>
    <t>холодное, горячее/                                                                          теплоснабжение центральное/                                                железная</t>
  </si>
  <si>
    <t>Тверская область, Конаковский район, Вахонинское сельское поселение, б/о "Конаково" (лит. К3)</t>
  </si>
  <si>
    <t>Коттедж № 3</t>
  </si>
  <si>
    <t>бревенчатые/                                                   деревянные/                                                      деревянные</t>
  </si>
  <si>
    <t>водопровод центральный/ электрическое/ катепал по деревянной обрешетке</t>
  </si>
  <si>
    <t>АПС, ОП4(3) - 6шт.</t>
  </si>
  <si>
    <t xml:space="preserve">да </t>
  </si>
  <si>
    <t>Тверская область, Конаковский район, Вахонинское сельское поселение, б/о "Конаково" (лит. К4)</t>
  </si>
  <si>
    <t>Коттедж № 4</t>
  </si>
  <si>
    <t>АПС, ОП4(3) - 4шт.</t>
  </si>
  <si>
    <t>Тверская область, Конаковский район, Вахонинское сельское поселение, б/о "Конаково" (лит. К6)</t>
  </si>
  <si>
    <t>Коттедж № 6</t>
  </si>
  <si>
    <t>Тверская область, Конаковский район, Вахонинское сельское поселение, б/о "Конаково" (лит. К8)</t>
  </si>
  <si>
    <t>Коттедж № 8</t>
  </si>
  <si>
    <t>Тверская область, Конаковский район, Вахонинское сельское поселение, б/о "Конаково" (лит. К9)</t>
  </si>
  <si>
    <t>Коттедж № 9</t>
  </si>
  <si>
    <t>бревенчатые/                                                  деревянные /                                                     деревянные</t>
  </si>
  <si>
    <t>АПС, ОП4(3) - 10шт.</t>
  </si>
  <si>
    <t xml:space="preserve">Тверская область, Конаковский район, Вахонинское сельское поселение, б/о "Конаково" </t>
  </si>
  <si>
    <t xml:space="preserve">Столовая </t>
  </si>
  <si>
    <t>Тверская область, Конаковский район, Вахонинское сельское поселение, б/о "Конаково" (лит. В, В1)</t>
  </si>
  <si>
    <t>Административно-бытовое здание</t>
  </si>
  <si>
    <t>пенобетонные блоки/деревянные/пенобетонные блоки</t>
  </si>
  <si>
    <t>водопровод центральный/ электрическое/  металлочерепица по деревянной обрешетке</t>
  </si>
  <si>
    <t>Тверская область, Конаковский район, Вахонинское сельское поселение, б/о "Конаково"  (лит. Г11)</t>
  </si>
  <si>
    <t>Трансформаторная подстанция</t>
  </si>
  <si>
    <t>Тверская область, Конаковский район, Вахонинское сельское поселение, б/о "Конаково" (лит. Г3, Г4)</t>
  </si>
  <si>
    <t>Эллинг металлический</t>
  </si>
  <si>
    <t>Тверская область, Конаковский район, Вахонинское сельское поселение, б/о "Конаково" (лит. Г14)</t>
  </si>
  <si>
    <t>Насосная</t>
  </si>
  <si>
    <t>АПС, ОП4(3) -2шт.</t>
  </si>
  <si>
    <t>Приложение № 1 к Техническому заданию</t>
  </si>
  <si>
    <t>Приложение № 2 к Техническому заданию</t>
  </si>
  <si>
    <t>Перечень недвижимого имущества и период страхования. Лот № 1.</t>
  </si>
  <si>
    <t>Перечень недвижимого имущества и период страхования. Лот №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</si>
</sst>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6" fillId="0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1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NumberFormat="1" applyFont="1"/>
    <xf numFmtId="4" fontId="6" fillId="0" borderId="0" xfId="0" applyNumberFormat="1" applyFont="1"/>
    <xf numFmtId="0" fontId="5" fillId="0" borderId="0" xfId="0" applyFont="1" applyAlignment="1">
      <alignment vertical="center" wrapText="1"/>
    </xf>
    <xf numFmtId="4" fontId="5" fillId="0" borderId="0" xfId="0" applyNumberFormat="1" applyFont="1" applyFill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4" fontId="5" fillId="0" borderId="0" xfId="0" applyNumberFormat="1" applyFont="1" applyFill="1" applyAlignment="1">
      <alignment horizontal="left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80"/>
  <sheetViews>
    <sheetView view="pageBreakPreview" zoomScale="65" zoomScaleNormal="50" zoomScaleSheetLayoutView="65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J1" sqref="J1:Q1"/>
    </sheetView>
  </sheetViews>
  <sheetFormatPr defaultColWidth="9.109375" defaultRowHeight="18" x14ac:dyDescent="0.35"/>
  <cols>
    <col min="1" max="1" width="6.5546875" style="8" customWidth="1"/>
    <col min="2" max="2" width="36.5546875" style="39" customWidth="1"/>
    <col min="3" max="3" width="33.5546875" style="9" customWidth="1"/>
    <col min="4" max="4" width="22.88671875" style="9" customWidth="1"/>
    <col min="5" max="5" width="21.33203125" style="7" customWidth="1"/>
    <col min="6" max="6" width="14.109375" style="9" customWidth="1"/>
    <col min="7" max="7" width="16.33203125" style="9" customWidth="1"/>
    <col min="8" max="8" width="16.5546875" style="9" customWidth="1"/>
    <col min="9" max="9" width="26.44140625" style="8" customWidth="1"/>
    <col min="10" max="10" width="24.6640625" style="9" customWidth="1"/>
    <col min="11" max="11" width="21" style="9" customWidth="1"/>
    <col min="12" max="12" width="20.88671875" style="9" customWidth="1"/>
    <col min="13" max="13" width="28.33203125" style="9" customWidth="1"/>
    <col min="14" max="14" width="13.109375" style="9" customWidth="1"/>
    <col min="15" max="15" width="14.44140625" style="9" customWidth="1"/>
    <col min="16" max="16" width="15" style="9" customWidth="1"/>
    <col min="17" max="17" width="15.5546875" style="9" customWidth="1"/>
    <col min="18" max="18" width="11.88671875" style="9" customWidth="1"/>
    <col min="19" max="19" width="21" style="9" hidden="1" customWidth="1"/>
    <col min="20" max="20" width="21.44140625" style="9" hidden="1" customWidth="1"/>
    <col min="21" max="21" width="12.88671875" style="10" hidden="1" customWidth="1"/>
    <col min="22" max="22" width="30" style="9" hidden="1" customWidth="1"/>
    <col min="23" max="31" width="0" style="9" hidden="1" customWidth="1"/>
    <col min="32" max="16384" width="9.109375" style="9"/>
  </cols>
  <sheetData>
    <row r="1" spans="1:22" s="2" customFormat="1" ht="55.5" customHeight="1" x14ac:dyDescent="0.45">
      <c r="A1" s="59" t="s">
        <v>185</v>
      </c>
      <c r="B1" s="60"/>
      <c r="C1" s="60"/>
      <c r="D1" s="60"/>
      <c r="E1" s="60"/>
      <c r="F1" s="60"/>
      <c r="G1" s="60"/>
      <c r="H1" s="60"/>
      <c r="I1" s="1"/>
      <c r="J1" s="61" t="s">
        <v>183</v>
      </c>
      <c r="K1" s="62"/>
      <c r="L1" s="62"/>
      <c r="M1" s="62"/>
      <c r="N1" s="62"/>
      <c r="O1" s="62"/>
      <c r="P1" s="62"/>
      <c r="Q1" s="62"/>
      <c r="U1" s="3"/>
      <c r="V1" s="4">
        <v>3.8999999999999999E-4</v>
      </c>
    </row>
    <row r="2" spans="1:22" ht="18.75" x14ac:dyDescent="0.3">
      <c r="A2" s="5"/>
      <c r="B2" s="6"/>
      <c r="C2" s="7"/>
      <c r="D2" s="7"/>
      <c r="F2" s="7"/>
      <c r="G2" s="7"/>
      <c r="H2" s="7"/>
    </row>
    <row r="3" spans="1:22" ht="174" x14ac:dyDescent="0.35">
      <c r="A3" s="11" t="s">
        <v>0</v>
      </c>
      <c r="B3" s="11" t="s">
        <v>1</v>
      </c>
      <c r="C3" s="11" t="s">
        <v>2</v>
      </c>
      <c r="D3" s="11" t="s">
        <v>3</v>
      </c>
      <c r="E3" s="12" t="s">
        <v>4</v>
      </c>
      <c r="F3" s="13" t="s">
        <v>5</v>
      </c>
      <c r="G3" s="14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5" t="s">
        <v>12</v>
      </c>
      <c r="N3" s="15" t="s">
        <v>13</v>
      </c>
      <c r="O3" s="15" t="s">
        <v>14</v>
      </c>
      <c r="P3" s="15" t="s">
        <v>15</v>
      </c>
      <c r="Q3" s="11" t="s">
        <v>16</v>
      </c>
      <c r="S3" s="9" t="s">
        <v>17</v>
      </c>
      <c r="T3" s="9" t="s">
        <v>18</v>
      </c>
      <c r="V3" s="9" t="s">
        <v>19</v>
      </c>
    </row>
    <row r="4" spans="1:22" ht="54" x14ac:dyDescent="0.35">
      <c r="A4" s="16">
        <v>1</v>
      </c>
      <c r="B4" s="17" t="s">
        <v>20</v>
      </c>
      <c r="C4" s="18" t="s">
        <v>21</v>
      </c>
      <c r="D4" s="16" t="str">
        <f>C4</f>
        <v>Офисное здание</v>
      </c>
      <c r="E4" s="19">
        <v>691836000</v>
      </c>
      <c r="F4" s="20" t="s">
        <v>22</v>
      </c>
      <c r="G4" s="21">
        <v>7198.4</v>
      </c>
      <c r="H4" s="20" t="s">
        <v>23</v>
      </c>
      <c r="I4" s="22" t="s">
        <v>24</v>
      </c>
      <c r="J4" s="22" t="s">
        <v>25</v>
      </c>
      <c r="K4" s="20" t="s">
        <v>26</v>
      </c>
      <c r="L4" s="22" t="s">
        <v>27</v>
      </c>
      <c r="M4" s="23" t="s">
        <v>28</v>
      </c>
      <c r="N4" s="24" t="s">
        <v>29</v>
      </c>
      <c r="O4" s="24" t="s">
        <v>29</v>
      </c>
      <c r="P4" s="24" t="s">
        <v>27</v>
      </c>
      <c r="Q4" s="63" t="s">
        <v>30</v>
      </c>
      <c r="S4" s="25">
        <v>41275</v>
      </c>
      <c r="T4" s="25">
        <v>41639</v>
      </c>
      <c r="U4" s="16">
        <f t="shared" ref="U4:U30" si="0">T4-S4+1</f>
        <v>365</v>
      </c>
      <c r="V4" s="26">
        <f t="shared" ref="V4:V30" si="1">E4*$V$1</f>
        <v>269816.03999999998</v>
      </c>
    </row>
    <row r="5" spans="1:22" ht="36" x14ac:dyDescent="0.35">
      <c r="A5" s="16">
        <f>A4+1</f>
        <v>2</v>
      </c>
      <c r="B5" s="17" t="s">
        <v>31</v>
      </c>
      <c r="C5" s="16" t="s">
        <v>32</v>
      </c>
      <c r="D5" s="16" t="s">
        <v>32</v>
      </c>
      <c r="E5" s="19">
        <v>19733388</v>
      </c>
      <c r="F5" s="20">
        <v>1</v>
      </c>
      <c r="G5" s="21">
        <v>1852</v>
      </c>
      <c r="H5" s="20">
        <v>1989</v>
      </c>
      <c r="I5" s="22" t="s">
        <v>33</v>
      </c>
      <c r="J5" s="22" t="s">
        <v>34</v>
      </c>
      <c r="K5" s="20" t="s">
        <v>35</v>
      </c>
      <c r="L5" s="20" t="s">
        <v>36</v>
      </c>
      <c r="M5" s="23" t="s">
        <v>28</v>
      </c>
      <c r="N5" s="24" t="s">
        <v>29</v>
      </c>
      <c r="O5" s="24" t="s">
        <v>29</v>
      </c>
      <c r="P5" s="24" t="s">
        <v>36</v>
      </c>
      <c r="Q5" s="64"/>
      <c r="S5" s="25">
        <v>41272</v>
      </c>
      <c r="T5" s="25">
        <v>41636</v>
      </c>
      <c r="U5" s="16">
        <f t="shared" si="0"/>
        <v>365</v>
      </c>
      <c r="V5" s="26">
        <f t="shared" si="1"/>
        <v>7696.0213199999998</v>
      </c>
    </row>
    <row r="6" spans="1:22" ht="36" x14ac:dyDescent="0.35">
      <c r="A6" s="16">
        <f t="shared" ref="A6:A30" si="2">A5+1</f>
        <v>3</v>
      </c>
      <c r="B6" s="17" t="s">
        <v>37</v>
      </c>
      <c r="C6" s="16" t="s">
        <v>38</v>
      </c>
      <c r="D6" s="16" t="s">
        <v>38</v>
      </c>
      <c r="E6" s="19">
        <v>45119759</v>
      </c>
      <c r="F6" s="20">
        <v>2</v>
      </c>
      <c r="G6" s="21">
        <v>845.2</v>
      </c>
      <c r="H6" s="20" t="s">
        <v>39</v>
      </c>
      <c r="I6" s="22" t="s">
        <v>40</v>
      </c>
      <c r="J6" s="22" t="s">
        <v>41</v>
      </c>
      <c r="K6" s="20" t="s">
        <v>42</v>
      </c>
      <c r="L6" s="20" t="s">
        <v>36</v>
      </c>
      <c r="M6" s="23" t="s">
        <v>28</v>
      </c>
      <c r="N6" s="24" t="s">
        <v>29</v>
      </c>
      <c r="O6" s="24" t="s">
        <v>29</v>
      </c>
      <c r="P6" s="24" t="s">
        <v>36</v>
      </c>
      <c r="Q6" s="64"/>
      <c r="S6" s="25">
        <v>41272</v>
      </c>
      <c r="T6" s="25">
        <v>41636</v>
      </c>
      <c r="U6" s="16">
        <f t="shared" si="0"/>
        <v>365</v>
      </c>
      <c r="V6" s="26">
        <f t="shared" si="1"/>
        <v>17596.706009999998</v>
      </c>
    </row>
    <row r="7" spans="1:22" ht="36" x14ac:dyDescent="0.35">
      <c r="A7" s="16">
        <f t="shared" si="2"/>
        <v>4</v>
      </c>
      <c r="B7" s="17" t="s">
        <v>43</v>
      </c>
      <c r="C7" s="16" t="s">
        <v>32</v>
      </c>
      <c r="D7" s="16" t="s">
        <v>32</v>
      </c>
      <c r="E7" s="19">
        <v>23014901</v>
      </c>
      <c r="F7" s="20">
        <v>1</v>
      </c>
      <c r="G7" s="21">
        <v>2352</v>
      </c>
      <c r="H7" s="20">
        <v>2000</v>
      </c>
      <c r="I7" s="22" t="s">
        <v>44</v>
      </c>
      <c r="J7" s="22" t="s">
        <v>45</v>
      </c>
      <c r="K7" s="20" t="s">
        <v>35</v>
      </c>
      <c r="L7" s="20" t="s">
        <v>36</v>
      </c>
      <c r="M7" s="23" t="s">
        <v>28</v>
      </c>
      <c r="N7" s="24" t="s">
        <v>29</v>
      </c>
      <c r="O7" s="24" t="s">
        <v>29</v>
      </c>
      <c r="P7" s="24" t="s">
        <v>36</v>
      </c>
      <c r="Q7" s="64"/>
      <c r="S7" s="25">
        <v>41272</v>
      </c>
      <c r="T7" s="25">
        <v>41636</v>
      </c>
      <c r="U7" s="16">
        <f t="shared" si="0"/>
        <v>365</v>
      </c>
      <c r="V7" s="26">
        <f t="shared" si="1"/>
        <v>8975.8113899999989</v>
      </c>
    </row>
    <row r="8" spans="1:22" ht="36" x14ac:dyDescent="0.35">
      <c r="A8" s="16">
        <f t="shared" si="2"/>
        <v>5</v>
      </c>
      <c r="B8" s="17" t="s">
        <v>46</v>
      </c>
      <c r="C8" s="16" t="s">
        <v>32</v>
      </c>
      <c r="D8" s="16" t="s">
        <v>32</v>
      </c>
      <c r="E8" s="19">
        <v>1818376</v>
      </c>
      <c r="F8" s="20">
        <v>1</v>
      </c>
      <c r="G8" s="21">
        <v>184.3</v>
      </c>
      <c r="H8" s="20">
        <v>1989</v>
      </c>
      <c r="I8" s="22" t="s">
        <v>47</v>
      </c>
      <c r="J8" s="22" t="s">
        <v>48</v>
      </c>
      <c r="K8" s="20" t="s">
        <v>35</v>
      </c>
      <c r="L8" s="20" t="s">
        <v>36</v>
      </c>
      <c r="M8" s="23" t="s">
        <v>28</v>
      </c>
      <c r="N8" s="24" t="s">
        <v>29</v>
      </c>
      <c r="O8" s="24" t="s">
        <v>29</v>
      </c>
      <c r="P8" s="24" t="s">
        <v>36</v>
      </c>
      <c r="Q8" s="64"/>
      <c r="S8" s="25">
        <v>41272</v>
      </c>
      <c r="T8" s="25">
        <v>41636</v>
      </c>
      <c r="U8" s="16">
        <f t="shared" si="0"/>
        <v>365</v>
      </c>
      <c r="V8" s="26">
        <f t="shared" si="1"/>
        <v>709.16664000000003</v>
      </c>
    </row>
    <row r="9" spans="1:22" ht="36" x14ac:dyDescent="0.35">
      <c r="A9" s="16">
        <f t="shared" si="2"/>
        <v>6</v>
      </c>
      <c r="B9" s="17" t="s">
        <v>49</v>
      </c>
      <c r="C9" s="16" t="s">
        <v>32</v>
      </c>
      <c r="D9" s="16" t="s">
        <v>32</v>
      </c>
      <c r="E9" s="19">
        <v>3396610</v>
      </c>
      <c r="F9" s="20">
        <v>1</v>
      </c>
      <c r="G9" s="21">
        <v>335.1</v>
      </c>
      <c r="H9" s="20">
        <v>1989</v>
      </c>
      <c r="I9" s="22" t="s">
        <v>47</v>
      </c>
      <c r="J9" s="22" t="s">
        <v>48</v>
      </c>
      <c r="K9" s="20" t="s">
        <v>35</v>
      </c>
      <c r="L9" s="20" t="s">
        <v>36</v>
      </c>
      <c r="M9" s="23" t="s">
        <v>28</v>
      </c>
      <c r="N9" s="24" t="s">
        <v>29</v>
      </c>
      <c r="O9" s="24" t="s">
        <v>29</v>
      </c>
      <c r="P9" s="24" t="s">
        <v>36</v>
      </c>
      <c r="Q9" s="64"/>
      <c r="S9" s="25">
        <v>41272</v>
      </c>
      <c r="T9" s="25">
        <v>41636</v>
      </c>
      <c r="U9" s="16">
        <f t="shared" si="0"/>
        <v>365</v>
      </c>
      <c r="V9" s="26">
        <f t="shared" si="1"/>
        <v>1324.6778999999999</v>
      </c>
    </row>
    <row r="10" spans="1:22" ht="36" x14ac:dyDescent="0.35">
      <c r="A10" s="16">
        <f t="shared" si="2"/>
        <v>7</v>
      </c>
      <c r="B10" s="17" t="s">
        <v>50</v>
      </c>
      <c r="C10" s="16" t="s">
        <v>32</v>
      </c>
      <c r="D10" s="16" t="s">
        <v>32</v>
      </c>
      <c r="E10" s="19">
        <v>3396610</v>
      </c>
      <c r="F10" s="20">
        <v>1</v>
      </c>
      <c r="G10" s="21">
        <v>335.1</v>
      </c>
      <c r="H10" s="20">
        <v>1989</v>
      </c>
      <c r="I10" s="22" t="s">
        <v>47</v>
      </c>
      <c r="J10" s="22" t="s">
        <v>48</v>
      </c>
      <c r="K10" s="20" t="s">
        <v>35</v>
      </c>
      <c r="L10" s="20" t="s">
        <v>36</v>
      </c>
      <c r="M10" s="23" t="s">
        <v>28</v>
      </c>
      <c r="N10" s="24" t="s">
        <v>29</v>
      </c>
      <c r="O10" s="24" t="s">
        <v>29</v>
      </c>
      <c r="P10" s="24" t="s">
        <v>36</v>
      </c>
      <c r="Q10" s="64"/>
      <c r="S10" s="25">
        <v>41272</v>
      </c>
      <c r="T10" s="25">
        <v>41636</v>
      </c>
      <c r="U10" s="16">
        <f t="shared" si="0"/>
        <v>365</v>
      </c>
      <c r="V10" s="26">
        <f t="shared" si="1"/>
        <v>1324.6778999999999</v>
      </c>
    </row>
    <row r="11" spans="1:22" ht="36" x14ac:dyDescent="0.35">
      <c r="A11" s="16">
        <f t="shared" si="2"/>
        <v>8</v>
      </c>
      <c r="B11" s="17" t="s">
        <v>51</v>
      </c>
      <c r="C11" s="16" t="s">
        <v>32</v>
      </c>
      <c r="D11" s="16" t="s">
        <v>32</v>
      </c>
      <c r="E11" s="19">
        <v>4032430</v>
      </c>
      <c r="F11" s="20">
        <v>1</v>
      </c>
      <c r="G11" s="21">
        <v>354.5</v>
      </c>
      <c r="H11" s="20">
        <v>1989</v>
      </c>
      <c r="I11" s="22" t="s">
        <v>47</v>
      </c>
      <c r="J11" s="22" t="s">
        <v>48</v>
      </c>
      <c r="K11" s="20" t="s">
        <v>35</v>
      </c>
      <c r="L11" s="20" t="s">
        <v>36</v>
      </c>
      <c r="M11" s="23" t="s">
        <v>28</v>
      </c>
      <c r="N11" s="24" t="s">
        <v>29</v>
      </c>
      <c r="O11" s="24" t="s">
        <v>29</v>
      </c>
      <c r="P11" s="24" t="s">
        <v>36</v>
      </c>
      <c r="Q11" s="64"/>
      <c r="S11" s="25">
        <v>41272</v>
      </c>
      <c r="T11" s="25">
        <v>41636</v>
      </c>
      <c r="U11" s="16">
        <f t="shared" si="0"/>
        <v>365</v>
      </c>
      <c r="V11" s="26">
        <f t="shared" si="1"/>
        <v>1572.6477</v>
      </c>
    </row>
    <row r="12" spans="1:22" ht="36" x14ac:dyDescent="0.35">
      <c r="A12" s="16">
        <f t="shared" si="2"/>
        <v>9</v>
      </c>
      <c r="B12" s="17" t="s">
        <v>52</v>
      </c>
      <c r="C12" s="16" t="s">
        <v>32</v>
      </c>
      <c r="D12" s="16" t="s">
        <v>32</v>
      </c>
      <c r="E12" s="19">
        <v>5174908</v>
      </c>
      <c r="F12" s="20">
        <v>1</v>
      </c>
      <c r="G12" s="21">
        <v>407.9</v>
      </c>
      <c r="H12" s="20">
        <v>1989</v>
      </c>
      <c r="I12" s="22" t="s">
        <v>47</v>
      </c>
      <c r="J12" s="22" t="s">
        <v>48</v>
      </c>
      <c r="K12" s="20" t="s">
        <v>35</v>
      </c>
      <c r="L12" s="20" t="s">
        <v>36</v>
      </c>
      <c r="M12" s="23" t="s">
        <v>28</v>
      </c>
      <c r="N12" s="24" t="s">
        <v>29</v>
      </c>
      <c r="O12" s="24" t="s">
        <v>29</v>
      </c>
      <c r="P12" s="24" t="s">
        <v>36</v>
      </c>
      <c r="Q12" s="64"/>
      <c r="S12" s="25">
        <v>41272</v>
      </c>
      <c r="T12" s="25">
        <v>41636</v>
      </c>
      <c r="U12" s="16">
        <f t="shared" si="0"/>
        <v>365</v>
      </c>
      <c r="V12" s="26">
        <f t="shared" si="1"/>
        <v>2018.2141199999999</v>
      </c>
    </row>
    <row r="13" spans="1:22" s="27" customFormat="1" ht="111.75" customHeight="1" x14ac:dyDescent="0.35">
      <c r="A13" s="16">
        <f t="shared" si="2"/>
        <v>10</v>
      </c>
      <c r="B13" s="17" t="s">
        <v>53</v>
      </c>
      <c r="C13" s="22" t="s">
        <v>54</v>
      </c>
      <c r="D13" s="22" t="s">
        <v>54</v>
      </c>
      <c r="E13" s="19">
        <v>161265810</v>
      </c>
      <c r="F13" s="20" t="s">
        <v>55</v>
      </c>
      <c r="G13" s="21">
        <v>7152.9</v>
      </c>
      <c r="H13" s="20">
        <v>2010</v>
      </c>
      <c r="I13" s="22" t="s">
        <v>56</v>
      </c>
      <c r="J13" s="22" t="s">
        <v>57</v>
      </c>
      <c r="K13" s="22" t="s">
        <v>58</v>
      </c>
      <c r="L13" s="20" t="s">
        <v>29</v>
      </c>
      <c r="M13" s="22" t="s">
        <v>28</v>
      </c>
      <c r="N13" s="20" t="s">
        <v>29</v>
      </c>
      <c r="O13" s="20" t="s">
        <v>29</v>
      </c>
      <c r="P13" s="20" t="s">
        <v>36</v>
      </c>
      <c r="Q13" s="64"/>
      <c r="S13" s="28">
        <v>41272</v>
      </c>
      <c r="T13" s="28">
        <v>41636</v>
      </c>
      <c r="U13" s="22">
        <f>T13-S13+1</f>
        <v>365</v>
      </c>
      <c r="V13" s="19">
        <f>E13*$V$1</f>
        <v>62893.6659</v>
      </c>
    </row>
    <row r="14" spans="1:22" ht="36" x14ac:dyDescent="0.35">
      <c r="A14" s="16">
        <f t="shared" si="2"/>
        <v>11</v>
      </c>
      <c r="B14" s="17" t="s">
        <v>59</v>
      </c>
      <c r="C14" s="16" t="s">
        <v>32</v>
      </c>
      <c r="D14" s="16" t="s">
        <v>32</v>
      </c>
      <c r="E14" s="19">
        <v>2662595</v>
      </c>
      <c r="F14" s="20">
        <v>1</v>
      </c>
      <c r="G14" s="21">
        <v>191.5</v>
      </c>
      <c r="H14" s="20">
        <v>1960</v>
      </c>
      <c r="I14" s="22" t="s">
        <v>60</v>
      </c>
      <c r="J14" s="22" t="s">
        <v>34</v>
      </c>
      <c r="K14" s="20" t="s">
        <v>61</v>
      </c>
      <c r="L14" s="20" t="s">
        <v>27</v>
      </c>
      <c r="M14" s="23" t="s">
        <v>28</v>
      </c>
      <c r="N14" s="24" t="s">
        <v>29</v>
      </c>
      <c r="O14" s="24" t="s">
        <v>29</v>
      </c>
      <c r="P14" s="24" t="s">
        <v>27</v>
      </c>
      <c r="Q14" s="64"/>
      <c r="S14" s="25">
        <v>41272</v>
      </c>
      <c r="T14" s="25">
        <v>41636</v>
      </c>
      <c r="U14" s="16">
        <f t="shared" si="0"/>
        <v>365</v>
      </c>
      <c r="V14" s="26">
        <f t="shared" si="1"/>
        <v>1038.4120499999999</v>
      </c>
    </row>
    <row r="15" spans="1:22" ht="36" x14ac:dyDescent="0.35">
      <c r="A15" s="16">
        <f t="shared" si="2"/>
        <v>12</v>
      </c>
      <c r="B15" s="17" t="s">
        <v>62</v>
      </c>
      <c r="C15" s="16" t="s">
        <v>32</v>
      </c>
      <c r="D15" s="16" t="s">
        <v>32</v>
      </c>
      <c r="E15" s="19">
        <v>2076997</v>
      </c>
      <c r="F15" s="20">
        <v>1</v>
      </c>
      <c r="G15" s="21">
        <v>100.8</v>
      </c>
      <c r="H15" s="20">
        <v>1960</v>
      </c>
      <c r="I15" s="22" t="s">
        <v>60</v>
      </c>
      <c r="J15" s="22" t="s">
        <v>34</v>
      </c>
      <c r="K15" s="20" t="s">
        <v>63</v>
      </c>
      <c r="L15" s="20" t="s">
        <v>27</v>
      </c>
      <c r="M15" s="23" t="s">
        <v>28</v>
      </c>
      <c r="N15" s="24" t="s">
        <v>29</v>
      </c>
      <c r="O15" s="24" t="s">
        <v>29</v>
      </c>
      <c r="P15" s="24" t="s">
        <v>27</v>
      </c>
      <c r="Q15" s="64"/>
      <c r="S15" s="25">
        <v>41272</v>
      </c>
      <c r="T15" s="25">
        <v>41636</v>
      </c>
      <c r="U15" s="16">
        <f t="shared" si="0"/>
        <v>365</v>
      </c>
      <c r="V15" s="26">
        <f t="shared" si="1"/>
        <v>810.02882999999997</v>
      </c>
    </row>
    <row r="16" spans="1:22" ht="36" x14ac:dyDescent="0.35">
      <c r="A16" s="16">
        <f t="shared" si="2"/>
        <v>13</v>
      </c>
      <c r="B16" s="17" t="s">
        <v>64</v>
      </c>
      <c r="C16" s="16" t="s">
        <v>32</v>
      </c>
      <c r="D16" s="16" t="s">
        <v>32</v>
      </c>
      <c r="E16" s="19">
        <v>176341</v>
      </c>
      <c r="F16" s="20">
        <v>1</v>
      </c>
      <c r="G16" s="21">
        <v>35.299999999999997</v>
      </c>
      <c r="H16" s="20">
        <v>1960</v>
      </c>
      <c r="I16" s="22" t="s">
        <v>60</v>
      </c>
      <c r="J16" s="23" t="s">
        <v>65</v>
      </c>
      <c r="K16" s="20" t="s">
        <v>66</v>
      </c>
      <c r="L16" s="20" t="s">
        <v>27</v>
      </c>
      <c r="M16" s="23" t="s">
        <v>28</v>
      </c>
      <c r="N16" s="24" t="s">
        <v>29</v>
      </c>
      <c r="O16" s="24" t="s">
        <v>29</v>
      </c>
      <c r="P16" s="24" t="s">
        <v>27</v>
      </c>
      <c r="Q16" s="64"/>
      <c r="S16" s="25">
        <v>41272</v>
      </c>
      <c r="T16" s="25">
        <v>41636</v>
      </c>
      <c r="U16" s="16">
        <f>T16-S16+1</f>
        <v>365</v>
      </c>
      <c r="V16" s="26">
        <f>E16*$V$1</f>
        <v>68.772989999999993</v>
      </c>
    </row>
    <row r="17" spans="1:22" ht="36" x14ac:dyDescent="0.35">
      <c r="A17" s="16">
        <f t="shared" si="2"/>
        <v>14</v>
      </c>
      <c r="B17" s="17" t="s">
        <v>67</v>
      </c>
      <c r="C17" s="16" t="s">
        <v>32</v>
      </c>
      <c r="D17" s="16" t="s">
        <v>32</v>
      </c>
      <c r="E17" s="19">
        <v>2109164</v>
      </c>
      <c r="F17" s="20">
        <v>1</v>
      </c>
      <c r="G17" s="21">
        <v>153</v>
      </c>
      <c r="H17" s="20">
        <v>1960</v>
      </c>
      <c r="I17" s="22" t="s">
        <v>60</v>
      </c>
      <c r="J17" s="22" t="s">
        <v>34</v>
      </c>
      <c r="K17" s="20" t="s">
        <v>61</v>
      </c>
      <c r="L17" s="20" t="s">
        <v>27</v>
      </c>
      <c r="M17" s="23" t="s">
        <v>28</v>
      </c>
      <c r="N17" s="24" t="s">
        <v>29</v>
      </c>
      <c r="O17" s="24" t="s">
        <v>29</v>
      </c>
      <c r="P17" s="24" t="s">
        <v>27</v>
      </c>
      <c r="Q17" s="64"/>
      <c r="S17" s="25">
        <v>41272</v>
      </c>
      <c r="T17" s="25">
        <v>41636</v>
      </c>
      <c r="U17" s="16">
        <f t="shared" si="0"/>
        <v>365</v>
      </c>
      <c r="V17" s="26">
        <f t="shared" si="1"/>
        <v>822.57395999999994</v>
      </c>
    </row>
    <row r="18" spans="1:22" ht="36" x14ac:dyDescent="0.35">
      <c r="A18" s="16">
        <f t="shared" si="2"/>
        <v>15</v>
      </c>
      <c r="B18" s="17" t="s">
        <v>68</v>
      </c>
      <c r="C18" s="16" t="s">
        <v>32</v>
      </c>
      <c r="D18" s="16" t="s">
        <v>32</v>
      </c>
      <c r="E18" s="19">
        <v>21092</v>
      </c>
      <c r="F18" s="20">
        <v>1</v>
      </c>
      <c r="G18" s="21">
        <v>3.7</v>
      </c>
      <c r="H18" s="20">
        <v>1981</v>
      </c>
      <c r="I18" s="22" t="s">
        <v>60</v>
      </c>
      <c r="J18" s="23" t="s">
        <v>69</v>
      </c>
      <c r="K18" s="20" t="s">
        <v>66</v>
      </c>
      <c r="L18" s="20" t="s">
        <v>27</v>
      </c>
      <c r="M18" s="23" t="s">
        <v>28</v>
      </c>
      <c r="N18" s="24" t="s">
        <v>29</v>
      </c>
      <c r="O18" s="24" t="s">
        <v>29</v>
      </c>
      <c r="P18" s="24" t="s">
        <v>27</v>
      </c>
      <c r="Q18" s="64"/>
      <c r="S18" s="25">
        <v>41272</v>
      </c>
      <c r="T18" s="25">
        <v>41636</v>
      </c>
      <c r="U18" s="16">
        <f t="shared" si="0"/>
        <v>365</v>
      </c>
      <c r="V18" s="26">
        <f t="shared" si="1"/>
        <v>8.2258800000000001</v>
      </c>
    </row>
    <row r="19" spans="1:22" ht="184.5" customHeight="1" x14ac:dyDescent="0.35">
      <c r="A19" s="16">
        <f t="shared" si="2"/>
        <v>16</v>
      </c>
      <c r="B19" s="17" t="s">
        <v>70</v>
      </c>
      <c r="C19" s="16" t="s">
        <v>71</v>
      </c>
      <c r="D19" s="16" t="str">
        <f>C19</f>
        <v xml:space="preserve">Здание котельной с тепловым пунктом (лит.Ц, Ц1), включая встроенное оборудование, газопровод высокого и среднего давления (лит. Р, 1Р) </v>
      </c>
      <c r="E19" s="19">
        <v>17010499</v>
      </c>
      <c r="F19" s="20">
        <v>1</v>
      </c>
      <c r="G19" s="29" t="s">
        <v>72</v>
      </c>
      <c r="H19" s="20">
        <v>2004.2011</v>
      </c>
      <c r="I19" s="22" t="s">
        <v>73</v>
      </c>
      <c r="J19" s="22" t="s">
        <v>74</v>
      </c>
      <c r="K19" s="20" t="s">
        <v>75</v>
      </c>
      <c r="L19" s="20" t="s">
        <v>29</v>
      </c>
      <c r="M19" s="23" t="s">
        <v>28</v>
      </c>
      <c r="N19" s="24" t="s">
        <v>29</v>
      </c>
      <c r="O19" s="24" t="s">
        <v>29</v>
      </c>
      <c r="P19" s="24" t="s">
        <v>27</v>
      </c>
      <c r="Q19" s="64"/>
      <c r="S19" s="25">
        <v>41285</v>
      </c>
      <c r="T19" s="25">
        <v>41649</v>
      </c>
      <c r="U19" s="16">
        <f>T19-S19+1</f>
        <v>365</v>
      </c>
      <c r="V19" s="26">
        <f>E19*$V$1</f>
        <v>6634.0946100000001</v>
      </c>
    </row>
    <row r="20" spans="1:22" ht="84.75" customHeight="1" x14ac:dyDescent="0.35">
      <c r="A20" s="16">
        <f t="shared" si="2"/>
        <v>17</v>
      </c>
      <c r="B20" s="17" t="s">
        <v>76</v>
      </c>
      <c r="C20" s="16" t="s">
        <v>77</v>
      </c>
      <c r="D20" s="16" t="s">
        <v>77</v>
      </c>
      <c r="E20" s="19">
        <v>23112913</v>
      </c>
      <c r="F20" s="20">
        <v>2</v>
      </c>
      <c r="G20" s="21">
        <v>1479.7</v>
      </c>
      <c r="H20" s="20">
        <v>1974</v>
      </c>
      <c r="I20" s="22" t="s">
        <v>78</v>
      </c>
      <c r="J20" s="22" t="s">
        <v>41</v>
      </c>
      <c r="K20" s="20" t="s">
        <v>79</v>
      </c>
      <c r="L20" s="20" t="s">
        <v>27</v>
      </c>
      <c r="M20" s="23" t="s">
        <v>28</v>
      </c>
      <c r="N20" s="24" t="s">
        <v>29</v>
      </c>
      <c r="O20" s="24" t="s">
        <v>29</v>
      </c>
      <c r="P20" s="24" t="s">
        <v>27</v>
      </c>
      <c r="Q20" s="64"/>
      <c r="S20" s="25">
        <v>41272</v>
      </c>
      <c r="T20" s="25">
        <v>41636</v>
      </c>
      <c r="U20" s="16">
        <f t="shared" si="0"/>
        <v>365</v>
      </c>
      <c r="V20" s="26">
        <f t="shared" si="1"/>
        <v>9014.0360700000001</v>
      </c>
    </row>
    <row r="21" spans="1:22" ht="62.25" customHeight="1" x14ac:dyDescent="0.35">
      <c r="A21" s="16">
        <f t="shared" si="2"/>
        <v>18</v>
      </c>
      <c r="B21" s="17" t="s">
        <v>80</v>
      </c>
      <c r="C21" s="16" t="s">
        <v>32</v>
      </c>
      <c r="D21" s="16" t="str">
        <f t="shared" ref="D21:D30" si="3">C21</f>
        <v>Здание склада</v>
      </c>
      <c r="E21" s="19">
        <v>8607909</v>
      </c>
      <c r="F21" s="20">
        <v>1</v>
      </c>
      <c r="G21" s="21">
        <v>808.9</v>
      </c>
      <c r="H21" s="20">
        <v>1991</v>
      </c>
      <c r="I21" s="22" t="s">
        <v>81</v>
      </c>
      <c r="J21" s="22" t="s">
        <v>48</v>
      </c>
      <c r="K21" s="20" t="s">
        <v>75</v>
      </c>
      <c r="L21" s="20" t="s">
        <v>27</v>
      </c>
      <c r="M21" s="23" t="s">
        <v>28</v>
      </c>
      <c r="N21" s="24" t="s">
        <v>29</v>
      </c>
      <c r="O21" s="24" t="s">
        <v>29</v>
      </c>
      <c r="P21" s="24" t="s">
        <v>27</v>
      </c>
      <c r="Q21" s="64"/>
      <c r="S21" s="25">
        <v>41272</v>
      </c>
      <c r="T21" s="25">
        <v>41636</v>
      </c>
      <c r="U21" s="16">
        <f t="shared" si="0"/>
        <v>365</v>
      </c>
      <c r="V21" s="26">
        <f t="shared" si="1"/>
        <v>3357.0845100000001</v>
      </c>
    </row>
    <row r="22" spans="1:22" ht="93" customHeight="1" x14ac:dyDescent="0.35">
      <c r="A22" s="16">
        <f t="shared" si="2"/>
        <v>19</v>
      </c>
      <c r="B22" s="17" t="s">
        <v>82</v>
      </c>
      <c r="C22" s="16" t="s">
        <v>83</v>
      </c>
      <c r="D22" s="16" t="str">
        <f t="shared" si="3"/>
        <v>Здание модуля «Кисловодск»</v>
      </c>
      <c r="E22" s="19">
        <v>11878666</v>
      </c>
      <c r="F22" s="20">
        <v>2</v>
      </c>
      <c r="G22" s="21">
        <v>960.5</v>
      </c>
      <c r="H22" s="20">
        <v>1994</v>
      </c>
      <c r="I22" s="22" t="s">
        <v>84</v>
      </c>
      <c r="J22" s="22" t="s">
        <v>85</v>
      </c>
      <c r="K22" s="20" t="s">
        <v>79</v>
      </c>
      <c r="L22" s="20" t="s">
        <v>27</v>
      </c>
      <c r="M22" s="23" t="s">
        <v>28</v>
      </c>
      <c r="N22" s="24" t="s">
        <v>29</v>
      </c>
      <c r="O22" s="24" t="s">
        <v>29</v>
      </c>
      <c r="P22" s="24" t="s">
        <v>27</v>
      </c>
      <c r="Q22" s="64"/>
      <c r="S22" s="25">
        <v>41272</v>
      </c>
      <c r="T22" s="25">
        <v>41636</v>
      </c>
      <c r="U22" s="16">
        <f t="shared" si="0"/>
        <v>365</v>
      </c>
      <c r="V22" s="26">
        <f t="shared" si="1"/>
        <v>4632.6797399999996</v>
      </c>
    </row>
    <row r="23" spans="1:22" ht="54" x14ac:dyDescent="0.35">
      <c r="A23" s="16">
        <f t="shared" si="2"/>
        <v>20</v>
      </c>
      <c r="B23" s="17" t="s">
        <v>86</v>
      </c>
      <c r="C23" s="16" t="s">
        <v>87</v>
      </c>
      <c r="D23" s="16" t="str">
        <f t="shared" si="3"/>
        <v>Склад-навес</v>
      </c>
      <c r="E23" s="19">
        <v>10106406</v>
      </c>
      <c r="F23" s="20">
        <v>1</v>
      </c>
      <c r="G23" s="21">
        <v>970.1</v>
      </c>
      <c r="H23" s="20">
        <v>1975</v>
      </c>
      <c r="I23" s="22" t="s">
        <v>81</v>
      </c>
      <c r="J23" s="22" t="s">
        <v>88</v>
      </c>
      <c r="K23" s="20" t="s">
        <v>75</v>
      </c>
      <c r="L23" s="20" t="s">
        <v>27</v>
      </c>
      <c r="M23" s="23" t="s">
        <v>28</v>
      </c>
      <c r="N23" s="24" t="s">
        <v>29</v>
      </c>
      <c r="O23" s="24" t="s">
        <v>29</v>
      </c>
      <c r="P23" s="24" t="s">
        <v>27</v>
      </c>
      <c r="Q23" s="64"/>
      <c r="S23" s="25">
        <v>41272</v>
      </c>
      <c r="T23" s="25">
        <v>41636</v>
      </c>
      <c r="U23" s="16">
        <f t="shared" si="0"/>
        <v>365</v>
      </c>
      <c r="V23" s="26">
        <f t="shared" si="1"/>
        <v>3941.4983400000001</v>
      </c>
    </row>
    <row r="24" spans="1:22" ht="54" x14ac:dyDescent="0.35">
      <c r="A24" s="16">
        <f t="shared" si="2"/>
        <v>21</v>
      </c>
      <c r="B24" s="17" t="s">
        <v>89</v>
      </c>
      <c r="C24" s="16" t="s">
        <v>87</v>
      </c>
      <c r="D24" s="16" t="str">
        <f t="shared" si="3"/>
        <v>Склад-навес</v>
      </c>
      <c r="E24" s="19">
        <v>12213816</v>
      </c>
      <c r="F24" s="20">
        <v>1</v>
      </c>
      <c r="G24" s="21">
        <v>1197.5999999999999</v>
      </c>
      <c r="H24" s="20">
        <v>1975</v>
      </c>
      <c r="I24" s="22" t="s">
        <v>81</v>
      </c>
      <c r="J24" s="22" t="s">
        <v>88</v>
      </c>
      <c r="K24" s="20" t="s">
        <v>75</v>
      </c>
      <c r="L24" s="20" t="s">
        <v>27</v>
      </c>
      <c r="M24" s="23" t="s">
        <v>28</v>
      </c>
      <c r="N24" s="24" t="s">
        <v>29</v>
      </c>
      <c r="O24" s="24" t="s">
        <v>29</v>
      </c>
      <c r="P24" s="24" t="s">
        <v>27</v>
      </c>
      <c r="Q24" s="64"/>
      <c r="S24" s="25">
        <v>41272</v>
      </c>
      <c r="T24" s="25">
        <v>41636</v>
      </c>
      <c r="U24" s="16">
        <f t="shared" si="0"/>
        <v>365</v>
      </c>
      <c r="V24" s="26">
        <f t="shared" si="1"/>
        <v>4763.3882400000002</v>
      </c>
    </row>
    <row r="25" spans="1:22" ht="90" x14ac:dyDescent="0.35">
      <c r="A25" s="16">
        <f t="shared" si="2"/>
        <v>22</v>
      </c>
      <c r="B25" s="17" t="s">
        <v>90</v>
      </c>
      <c r="C25" s="22" t="s">
        <v>21</v>
      </c>
      <c r="D25" s="22" t="str">
        <f t="shared" si="3"/>
        <v>Офисное здание</v>
      </c>
      <c r="E25" s="19">
        <v>24773190</v>
      </c>
      <c r="F25" s="20">
        <v>2</v>
      </c>
      <c r="G25" s="21">
        <v>555.9</v>
      </c>
      <c r="H25" s="20">
        <v>2010</v>
      </c>
      <c r="I25" s="22" t="s">
        <v>91</v>
      </c>
      <c r="J25" s="22" t="s">
        <v>92</v>
      </c>
      <c r="K25" s="22" t="s">
        <v>93</v>
      </c>
      <c r="L25" s="20" t="s">
        <v>27</v>
      </c>
      <c r="M25" s="23" t="s">
        <v>28</v>
      </c>
      <c r="N25" s="24" t="s">
        <v>29</v>
      </c>
      <c r="O25" s="24" t="s">
        <v>29</v>
      </c>
      <c r="P25" s="24" t="s">
        <v>27</v>
      </c>
      <c r="Q25" s="64"/>
      <c r="S25" s="25">
        <v>41272</v>
      </c>
      <c r="T25" s="25">
        <v>41636</v>
      </c>
      <c r="U25" s="16">
        <f t="shared" si="0"/>
        <v>365</v>
      </c>
      <c r="V25" s="26">
        <f t="shared" si="1"/>
        <v>9661.5440999999992</v>
      </c>
    </row>
    <row r="26" spans="1:22" ht="61.5" customHeight="1" x14ac:dyDescent="0.35">
      <c r="A26" s="16">
        <f t="shared" si="2"/>
        <v>23</v>
      </c>
      <c r="B26" s="17" t="s">
        <v>94</v>
      </c>
      <c r="C26" s="22" t="s">
        <v>95</v>
      </c>
      <c r="D26" s="22" t="str">
        <f t="shared" si="3"/>
        <v>Здание заглубленного склада инвентаря</v>
      </c>
      <c r="E26" s="19">
        <f>1816513.29-5916.98*3</f>
        <v>1798762.35</v>
      </c>
      <c r="F26" s="20">
        <v>1</v>
      </c>
      <c r="G26" s="21">
        <v>142.4</v>
      </c>
      <c r="H26" s="20" t="s">
        <v>96</v>
      </c>
      <c r="I26" s="22" t="s">
        <v>97</v>
      </c>
      <c r="J26" s="22" t="s">
        <v>98</v>
      </c>
      <c r="K26" s="20" t="s">
        <v>99</v>
      </c>
      <c r="L26" s="20" t="s">
        <v>27</v>
      </c>
      <c r="M26" s="23" t="s">
        <v>28</v>
      </c>
      <c r="N26" s="24" t="s">
        <v>29</v>
      </c>
      <c r="O26" s="24" t="s">
        <v>29</v>
      </c>
      <c r="P26" s="24" t="s">
        <v>27</v>
      </c>
      <c r="Q26" s="64"/>
      <c r="S26" s="25">
        <v>41333</v>
      </c>
      <c r="T26" s="25">
        <v>41697</v>
      </c>
      <c r="U26" s="16">
        <f t="shared" si="0"/>
        <v>365</v>
      </c>
      <c r="V26" s="26">
        <f t="shared" si="1"/>
        <v>701.51731649999999</v>
      </c>
    </row>
    <row r="27" spans="1:22" ht="54" x14ac:dyDescent="0.35">
      <c r="A27" s="16">
        <f t="shared" si="2"/>
        <v>24</v>
      </c>
      <c r="B27" s="17" t="s">
        <v>100</v>
      </c>
      <c r="C27" s="22" t="s">
        <v>101</v>
      </c>
      <c r="D27" s="22" t="str">
        <f t="shared" si="3"/>
        <v>Здание трансформаторной подстанции</v>
      </c>
      <c r="E27" s="19">
        <v>5536257</v>
      </c>
      <c r="F27" s="20">
        <v>1</v>
      </c>
      <c r="G27" s="21">
        <v>132.6</v>
      </c>
      <c r="H27" s="20">
        <v>1974</v>
      </c>
      <c r="I27" s="22" t="s">
        <v>102</v>
      </c>
      <c r="J27" s="22" t="s">
        <v>103</v>
      </c>
      <c r="K27" s="20" t="s">
        <v>66</v>
      </c>
      <c r="L27" s="20" t="s">
        <v>27</v>
      </c>
      <c r="M27" s="23" t="s">
        <v>28</v>
      </c>
      <c r="N27" s="24" t="s">
        <v>29</v>
      </c>
      <c r="O27" s="24" t="s">
        <v>29</v>
      </c>
      <c r="P27" s="24" t="s">
        <v>27</v>
      </c>
      <c r="Q27" s="64"/>
      <c r="S27" s="25">
        <v>41333</v>
      </c>
      <c r="T27" s="25">
        <v>41697</v>
      </c>
      <c r="U27" s="16">
        <f t="shared" si="0"/>
        <v>365</v>
      </c>
      <c r="V27" s="26">
        <f t="shared" si="1"/>
        <v>2159.14023</v>
      </c>
    </row>
    <row r="28" spans="1:22" ht="54" x14ac:dyDescent="0.35">
      <c r="A28" s="16">
        <f t="shared" si="2"/>
        <v>25</v>
      </c>
      <c r="B28" s="17" t="s">
        <v>104</v>
      </c>
      <c r="C28" s="16" t="s">
        <v>105</v>
      </c>
      <c r="D28" s="16" t="str">
        <f t="shared" si="3"/>
        <v>Складское здание</v>
      </c>
      <c r="E28" s="19">
        <v>31024909</v>
      </c>
      <c r="F28" s="20">
        <v>1</v>
      </c>
      <c r="G28" s="21">
        <v>1283.8</v>
      </c>
      <c r="H28" s="20">
        <v>2007</v>
      </c>
      <c r="I28" s="22" t="s">
        <v>106</v>
      </c>
      <c r="J28" s="22" t="s">
        <v>107</v>
      </c>
      <c r="K28" s="20" t="s">
        <v>108</v>
      </c>
      <c r="L28" s="20" t="s">
        <v>27</v>
      </c>
      <c r="M28" s="23" t="s">
        <v>28</v>
      </c>
      <c r="N28" s="24" t="s">
        <v>29</v>
      </c>
      <c r="O28" s="24" t="s">
        <v>29</v>
      </c>
      <c r="P28" s="24" t="s">
        <v>27</v>
      </c>
      <c r="Q28" s="64"/>
      <c r="S28" s="25">
        <v>41333</v>
      </c>
      <c r="T28" s="25">
        <v>41697</v>
      </c>
      <c r="U28" s="16">
        <f t="shared" si="0"/>
        <v>365</v>
      </c>
      <c r="V28" s="26">
        <f t="shared" si="1"/>
        <v>12099.71451</v>
      </c>
    </row>
    <row r="29" spans="1:22" ht="79.5" customHeight="1" x14ac:dyDescent="0.35">
      <c r="A29" s="16">
        <f t="shared" si="2"/>
        <v>26</v>
      </c>
      <c r="B29" s="17" t="s">
        <v>109</v>
      </c>
      <c r="C29" s="16" t="s">
        <v>110</v>
      </c>
      <c r="D29" s="16" t="str">
        <f t="shared" si="3"/>
        <v>Здание магазина</v>
      </c>
      <c r="E29" s="19">
        <v>3544635</v>
      </c>
      <c r="F29" s="20">
        <v>1</v>
      </c>
      <c r="G29" s="21">
        <v>134.4</v>
      </c>
      <c r="H29" s="20">
        <v>1990</v>
      </c>
      <c r="I29" s="22" t="s">
        <v>111</v>
      </c>
      <c r="J29" s="22" t="s">
        <v>112</v>
      </c>
      <c r="K29" s="20" t="s">
        <v>113</v>
      </c>
      <c r="L29" s="20" t="s">
        <v>27</v>
      </c>
      <c r="M29" s="23" t="s">
        <v>28</v>
      </c>
      <c r="N29" s="24" t="s">
        <v>29</v>
      </c>
      <c r="O29" s="24" t="s">
        <v>29</v>
      </c>
      <c r="P29" s="24" t="s">
        <v>27</v>
      </c>
      <c r="Q29" s="64"/>
      <c r="S29" s="25">
        <v>41333</v>
      </c>
      <c r="T29" s="25">
        <v>41697</v>
      </c>
      <c r="U29" s="16">
        <f t="shared" si="0"/>
        <v>365</v>
      </c>
      <c r="V29" s="26">
        <f t="shared" si="1"/>
        <v>1382.4076499999999</v>
      </c>
    </row>
    <row r="30" spans="1:22" ht="54" x14ac:dyDescent="0.35">
      <c r="A30" s="16">
        <f t="shared" si="2"/>
        <v>27</v>
      </c>
      <c r="B30" s="17" t="s">
        <v>114</v>
      </c>
      <c r="C30" s="16" t="s">
        <v>115</v>
      </c>
      <c r="D30" s="16" t="str">
        <f t="shared" si="3"/>
        <v>Производственно-складской комплекс</v>
      </c>
      <c r="E30" s="19">
        <v>173235124</v>
      </c>
      <c r="F30" s="20" t="s">
        <v>116</v>
      </c>
      <c r="G30" s="21">
        <v>7473.3</v>
      </c>
      <c r="H30" s="20">
        <v>2010</v>
      </c>
      <c r="I30" s="22" t="s">
        <v>117</v>
      </c>
      <c r="J30" s="22" t="s">
        <v>118</v>
      </c>
      <c r="K30" s="22" t="s">
        <v>119</v>
      </c>
      <c r="L30" s="20" t="s">
        <v>27</v>
      </c>
      <c r="M30" s="23" t="s">
        <v>28</v>
      </c>
      <c r="N30" s="24" t="s">
        <v>29</v>
      </c>
      <c r="O30" s="24" t="s">
        <v>29</v>
      </c>
      <c r="P30" s="24" t="s">
        <v>27</v>
      </c>
      <c r="Q30" s="65"/>
      <c r="S30" s="25">
        <v>41271</v>
      </c>
      <c r="T30" s="25">
        <v>41635</v>
      </c>
      <c r="U30" s="16">
        <f t="shared" si="0"/>
        <v>365</v>
      </c>
      <c r="V30" s="26">
        <f t="shared" si="1"/>
        <v>67561.698359999995</v>
      </c>
    </row>
    <row r="31" spans="1:22" ht="18.75" hidden="1" x14ac:dyDescent="0.3">
      <c r="A31" s="23"/>
      <c r="B31" s="30"/>
      <c r="C31" s="23"/>
      <c r="D31" s="23"/>
      <c r="E31" s="26"/>
      <c r="F31" s="24"/>
      <c r="G31" s="31"/>
      <c r="H31" s="24"/>
      <c r="I31" s="23"/>
      <c r="J31" s="23"/>
      <c r="K31" s="24"/>
      <c r="L31" s="24"/>
      <c r="M31" s="23"/>
      <c r="N31" s="24"/>
      <c r="O31" s="24"/>
      <c r="P31" s="24"/>
      <c r="Q31" s="16"/>
      <c r="S31" s="25"/>
      <c r="T31" s="25"/>
      <c r="U31" s="16"/>
      <c r="V31" s="26"/>
    </row>
    <row r="32" spans="1:22" ht="18.75" hidden="1" x14ac:dyDescent="0.3">
      <c r="A32" s="23"/>
      <c r="B32" s="30"/>
      <c r="C32" s="23"/>
      <c r="D32" s="23"/>
      <c r="E32" s="26"/>
      <c r="F32" s="24"/>
      <c r="G32" s="31"/>
      <c r="H32" s="24"/>
      <c r="I32" s="23"/>
      <c r="J32" s="23"/>
      <c r="K32" s="24"/>
      <c r="L32" s="24"/>
      <c r="M32" s="23"/>
      <c r="N32" s="24"/>
      <c r="O32" s="24"/>
      <c r="P32" s="24"/>
      <c r="Q32" s="16"/>
      <c r="S32" s="25"/>
      <c r="T32" s="25"/>
      <c r="U32" s="16"/>
      <c r="V32" s="26"/>
    </row>
    <row r="33" spans="1:22" ht="18.75" hidden="1" x14ac:dyDescent="0.3">
      <c r="A33" s="23"/>
      <c r="B33" s="30"/>
      <c r="C33" s="23"/>
      <c r="D33" s="23"/>
      <c r="E33" s="26"/>
      <c r="F33" s="24"/>
      <c r="G33" s="31"/>
      <c r="H33" s="24"/>
      <c r="I33" s="23"/>
      <c r="J33" s="23"/>
      <c r="K33" s="24"/>
      <c r="L33" s="24"/>
      <c r="M33" s="23"/>
      <c r="N33" s="24"/>
      <c r="O33" s="24"/>
      <c r="P33" s="24"/>
      <c r="Q33" s="16"/>
      <c r="S33" s="25"/>
      <c r="T33" s="25"/>
      <c r="U33" s="16"/>
      <c r="V33" s="26"/>
    </row>
    <row r="34" spans="1:22" ht="18.75" hidden="1" x14ac:dyDescent="0.3">
      <c r="A34" s="23"/>
      <c r="B34" s="30"/>
      <c r="C34" s="23"/>
      <c r="D34" s="23"/>
      <c r="E34" s="26"/>
      <c r="F34" s="24"/>
      <c r="G34" s="31"/>
      <c r="H34" s="24"/>
      <c r="I34" s="23"/>
      <c r="J34" s="23"/>
      <c r="K34" s="24"/>
      <c r="L34" s="24"/>
      <c r="M34" s="23"/>
      <c r="N34" s="24"/>
      <c r="O34" s="24"/>
      <c r="P34" s="24"/>
      <c r="Q34" s="16"/>
      <c r="S34" s="25"/>
      <c r="T34" s="25"/>
      <c r="U34" s="16"/>
      <c r="V34" s="26"/>
    </row>
    <row r="35" spans="1:22" ht="18.75" hidden="1" x14ac:dyDescent="0.3">
      <c r="A35" s="23"/>
      <c r="B35" s="30"/>
      <c r="C35" s="23"/>
      <c r="D35" s="23"/>
      <c r="E35" s="26"/>
      <c r="F35" s="24"/>
      <c r="G35" s="31"/>
      <c r="H35" s="24"/>
      <c r="I35" s="23"/>
      <c r="J35" s="23"/>
      <c r="K35" s="24"/>
      <c r="L35" s="24"/>
      <c r="M35" s="23"/>
      <c r="N35" s="24"/>
      <c r="O35" s="24"/>
      <c r="P35" s="24"/>
      <c r="Q35" s="16"/>
      <c r="S35" s="25"/>
      <c r="T35" s="25"/>
      <c r="U35" s="16"/>
      <c r="V35" s="26"/>
    </row>
    <row r="36" spans="1:22" ht="18.75" hidden="1" x14ac:dyDescent="0.3">
      <c r="A36" s="23"/>
      <c r="B36" s="30"/>
      <c r="C36" s="23"/>
      <c r="D36" s="23"/>
      <c r="E36" s="26"/>
      <c r="F36" s="24"/>
      <c r="G36" s="31"/>
      <c r="H36" s="24"/>
      <c r="I36" s="23"/>
      <c r="J36" s="23"/>
      <c r="K36" s="24"/>
      <c r="L36" s="24"/>
      <c r="M36" s="23"/>
      <c r="N36" s="24"/>
      <c r="O36" s="24"/>
      <c r="P36" s="24"/>
      <c r="Q36" s="16"/>
      <c r="S36" s="25"/>
      <c r="T36" s="25"/>
      <c r="U36" s="16"/>
      <c r="V36" s="26"/>
    </row>
    <row r="37" spans="1:22" ht="18.75" hidden="1" x14ac:dyDescent="0.3">
      <c r="A37" s="23"/>
      <c r="B37" s="30"/>
      <c r="C37" s="23"/>
      <c r="D37" s="23"/>
      <c r="E37" s="26"/>
      <c r="F37" s="24"/>
      <c r="G37" s="31"/>
      <c r="H37" s="24"/>
      <c r="I37" s="23"/>
      <c r="J37" s="23"/>
      <c r="K37" s="24"/>
      <c r="L37" s="24"/>
      <c r="M37" s="23"/>
      <c r="N37" s="24"/>
      <c r="O37" s="24"/>
      <c r="P37" s="24"/>
      <c r="Q37" s="16"/>
      <c r="S37" s="25"/>
      <c r="T37" s="25"/>
      <c r="U37" s="16"/>
      <c r="V37" s="26"/>
    </row>
    <row r="38" spans="1:22" ht="18.75" hidden="1" x14ac:dyDescent="0.3">
      <c r="A38" s="23"/>
      <c r="B38" s="30"/>
      <c r="C38" s="23"/>
      <c r="D38" s="23"/>
      <c r="E38" s="26"/>
      <c r="F38" s="24"/>
      <c r="G38" s="31"/>
      <c r="H38" s="24"/>
      <c r="I38" s="23"/>
      <c r="J38" s="23"/>
      <c r="K38" s="24"/>
      <c r="L38" s="24"/>
      <c r="M38" s="23"/>
      <c r="N38" s="24"/>
      <c r="O38" s="24"/>
      <c r="P38" s="24"/>
      <c r="Q38" s="16"/>
      <c r="S38" s="25"/>
      <c r="T38" s="25"/>
      <c r="U38" s="16"/>
      <c r="V38" s="26"/>
    </row>
    <row r="39" spans="1:22" ht="18.75" hidden="1" x14ac:dyDescent="0.3">
      <c r="A39" s="23"/>
      <c r="B39" s="30"/>
      <c r="C39" s="23"/>
      <c r="D39" s="23"/>
      <c r="E39" s="26"/>
      <c r="F39" s="24"/>
      <c r="G39" s="31"/>
      <c r="H39" s="24"/>
      <c r="I39" s="23"/>
      <c r="J39" s="23"/>
      <c r="K39" s="24"/>
      <c r="L39" s="24"/>
      <c r="M39" s="23"/>
      <c r="N39" s="24"/>
      <c r="O39" s="24"/>
      <c r="P39" s="24"/>
      <c r="Q39" s="16"/>
      <c r="S39" s="25"/>
      <c r="T39" s="25"/>
      <c r="U39" s="16"/>
      <c r="V39" s="26"/>
    </row>
    <row r="40" spans="1:22" ht="18.75" hidden="1" x14ac:dyDescent="0.3">
      <c r="A40" s="23"/>
      <c r="B40" s="30"/>
      <c r="C40" s="23"/>
      <c r="D40" s="23"/>
      <c r="E40" s="26"/>
      <c r="F40" s="24"/>
      <c r="G40" s="31"/>
      <c r="H40" s="24"/>
      <c r="I40" s="23"/>
      <c r="J40" s="23"/>
      <c r="K40" s="24"/>
      <c r="L40" s="24"/>
      <c r="M40" s="23"/>
      <c r="N40" s="24"/>
      <c r="O40" s="24"/>
      <c r="P40" s="24"/>
      <c r="Q40" s="16"/>
      <c r="S40" s="25"/>
      <c r="T40" s="25"/>
      <c r="U40" s="16"/>
      <c r="V40" s="26"/>
    </row>
    <row r="41" spans="1:22" ht="18.75" hidden="1" x14ac:dyDescent="0.3">
      <c r="A41" s="23"/>
      <c r="B41" s="30"/>
      <c r="C41" s="23"/>
      <c r="D41" s="23"/>
      <c r="E41" s="26"/>
      <c r="F41" s="24"/>
      <c r="G41" s="31"/>
      <c r="H41" s="24"/>
      <c r="I41" s="23"/>
      <c r="J41" s="23"/>
      <c r="K41" s="24"/>
      <c r="L41" s="24"/>
      <c r="M41" s="23"/>
      <c r="N41" s="24"/>
      <c r="O41" s="24"/>
      <c r="P41" s="24"/>
      <c r="Q41" s="16"/>
      <c r="S41" s="25"/>
      <c r="T41" s="25"/>
      <c r="U41" s="16"/>
      <c r="V41" s="26"/>
    </row>
    <row r="42" spans="1:22" ht="18.75" hidden="1" x14ac:dyDescent="0.3">
      <c r="A42" s="23"/>
      <c r="B42" s="30"/>
      <c r="C42" s="23"/>
      <c r="D42" s="23"/>
      <c r="E42" s="26"/>
      <c r="F42" s="24"/>
      <c r="G42" s="31"/>
      <c r="H42" s="24"/>
      <c r="I42" s="23"/>
      <c r="J42" s="23"/>
      <c r="K42" s="24"/>
      <c r="L42" s="24"/>
      <c r="M42" s="23"/>
      <c r="N42" s="24"/>
      <c r="O42" s="24"/>
      <c r="P42" s="24"/>
      <c r="Q42" s="16"/>
      <c r="S42" s="25"/>
      <c r="T42" s="25"/>
      <c r="U42" s="16"/>
      <c r="V42" s="26"/>
    </row>
    <row r="43" spans="1:22" ht="18.75" hidden="1" x14ac:dyDescent="0.3">
      <c r="A43" s="23"/>
      <c r="B43" s="30"/>
      <c r="C43" s="23"/>
      <c r="D43" s="23"/>
      <c r="E43" s="26"/>
      <c r="F43" s="24"/>
      <c r="G43" s="31"/>
      <c r="H43" s="24"/>
      <c r="I43" s="23"/>
      <c r="J43" s="23"/>
      <c r="K43" s="24"/>
      <c r="L43" s="24"/>
      <c r="M43" s="23"/>
      <c r="N43" s="24"/>
      <c r="O43" s="24"/>
      <c r="P43" s="24"/>
      <c r="Q43" s="16"/>
      <c r="S43" s="25"/>
      <c r="T43" s="25"/>
      <c r="U43" s="16"/>
      <c r="V43" s="26"/>
    </row>
    <row r="44" spans="1:22" ht="18.75" hidden="1" x14ac:dyDescent="0.3">
      <c r="A44" s="23"/>
      <c r="B44" s="30"/>
      <c r="C44" s="23"/>
      <c r="D44" s="23"/>
      <c r="E44" s="26"/>
      <c r="F44" s="24"/>
      <c r="G44" s="31"/>
      <c r="H44" s="24"/>
      <c r="I44" s="23"/>
      <c r="J44" s="23"/>
      <c r="K44" s="24"/>
      <c r="L44" s="24"/>
      <c r="M44" s="23"/>
      <c r="N44" s="24"/>
      <c r="O44" s="24"/>
      <c r="P44" s="24"/>
      <c r="Q44" s="16"/>
      <c r="S44" s="25"/>
      <c r="T44" s="25"/>
      <c r="U44" s="16"/>
      <c r="V44" s="26"/>
    </row>
    <row r="45" spans="1:22" ht="18.75" hidden="1" x14ac:dyDescent="0.3">
      <c r="A45" s="23"/>
      <c r="B45" s="30"/>
      <c r="C45" s="23"/>
      <c r="D45" s="23"/>
      <c r="E45" s="26"/>
      <c r="F45" s="24"/>
      <c r="G45" s="31"/>
      <c r="H45" s="24"/>
      <c r="I45" s="23"/>
      <c r="J45" s="23"/>
      <c r="K45" s="24"/>
      <c r="L45" s="24"/>
      <c r="M45" s="23"/>
      <c r="N45" s="24"/>
      <c r="O45" s="24"/>
      <c r="P45" s="24"/>
      <c r="Q45" s="16"/>
      <c r="S45" s="25"/>
      <c r="T45" s="25"/>
      <c r="U45" s="16"/>
      <c r="V45" s="26"/>
    </row>
    <row r="46" spans="1:22" ht="18.75" hidden="1" x14ac:dyDescent="0.3">
      <c r="A46" s="23"/>
      <c r="B46" s="30"/>
      <c r="C46" s="23"/>
      <c r="D46" s="23"/>
      <c r="E46" s="26"/>
      <c r="F46" s="24"/>
      <c r="G46" s="31"/>
      <c r="H46" s="24"/>
      <c r="I46" s="23"/>
      <c r="J46" s="23"/>
      <c r="K46" s="24"/>
      <c r="L46" s="24"/>
      <c r="M46" s="23"/>
      <c r="N46" s="24"/>
      <c r="O46" s="24"/>
      <c r="P46" s="24"/>
      <c r="Q46" s="16"/>
      <c r="S46" s="25"/>
      <c r="T46" s="25"/>
      <c r="U46" s="16"/>
      <c r="V46" s="26"/>
    </row>
    <row r="47" spans="1:22" ht="18.75" hidden="1" x14ac:dyDescent="0.3">
      <c r="A47" s="23"/>
      <c r="B47" s="30"/>
      <c r="C47" s="23"/>
      <c r="D47" s="23"/>
      <c r="E47" s="26"/>
      <c r="F47" s="24"/>
      <c r="G47" s="31"/>
      <c r="H47" s="24"/>
      <c r="I47" s="23"/>
      <c r="J47" s="23"/>
      <c r="K47" s="24"/>
      <c r="L47" s="24"/>
      <c r="M47" s="23"/>
      <c r="N47" s="24"/>
      <c r="O47" s="24"/>
      <c r="P47" s="24"/>
      <c r="Q47" s="16"/>
      <c r="S47" s="25"/>
      <c r="T47" s="25"/>
      <c r="U47" s="16"/>
      <c r="V47" s="26"/>
    </row>
    <row r="48" spans="1:22" ht="18.75" hidden="1" x14ac:dyDescent="0.3">
      <c r="A48" s="23"/>
      <c r="B48" s="30"/>
      <c r="C48" s="23"/>
      <c r="D48" s="23"/>
      <c r="E48" s="26"/>
      <c r="F48" s="24"/>
      <c r="G48" s="31"/>
      <c r="H48" s="24"/>
      <c r="I48" s="23"/>
      <c r="J48" s="23"/>
      <c r="K48" s="24"/>
      <c r="L48" s="24"/>
      <c r="M48" s="23"/>
      <c r="N48" s="24"/>
      <c r="O48" s="24"/>
      <c r="P48" s="24"/>
      <c r="Q48" s="16"/>
      <c r="S48" s="25"/>
      <c r="T48" s="25"/>
      <c r="U48" s="16"/>
      <c r="V48" s="26"/>
    </row>
    <row r="49" spans="1:22" ht="18.75" hidden="1" x14ac:dyDescent="0.3">
      <c r="A49" s="23"/>
      <c r="B49" s="30"/>
      <c r="C49" s="23"/>
      <c r="D49" s="23"/>
      <c r="E49" s="26"/>
      <c r="F49" s="24"/>
      <c r="G49" s="31"/>
      <c r="H49" s="24"/>
      <c r="I49" s="23"/>
      <c r="J49" s="23"/>
      <c r="K49" s="24"/>
      <c r="L49" s="24"/>
      <c r="M49" s="23"/>
      <c r="N49" s="24"/>
      <c r="O49" s="24"/>
      <c r="P49" s="24"/>
      <c r="Q49" s="16"/>
      <c r="S49" s="25"/>
      <c r="T49" s="25"/>
      <c r="U49" s="16"/>
      <c r="V49" s="26"/>
    </row>
    <row r="50" spans="1:22" ht="18.75" hidden="1" x14ac:dyDescent="0.3">
      <c r="A50" s="23"/>
      <c r="B50" s="30"/>
      <c r="C50" s="23"/>
      <c r="D50" s="23"/>
      <c r="E50" s="26"/>
      <c r="F50" s="24"/>
      <c r="G50" s="31"/>
      <c r="H50" s="24"/>
      <c r="I50" s="23"/>
      <c r="J50" s="23"/>
      <c r="K50" s="24"/>
      <c r="L50" s="24"/>
      <c r="M50" s="23"/>
      <c r="N50" s="24"/>
      <c r="O50" s="24"/>
      <c r="P50" s="24"/>
      <c r="Q50" s="16"/>
      <c r="S50" s="25"/>
      <c r="T50" s="25"/>
      <c r="U50" s="16"/>
      <c r="V50" s="26"/>
    </row>
    <row r="51" spans="1:22" ht="18.75" hidden="1" x14ac:dyDescent="0.3">
      <c r="A51" s="23"/>
      <c r="B51" s="30"/>
      <c r="C51" s="16"/>
      <c r="D51" s="23"/>
      <c r="E51" s="26"/>
      <c r="F51" s="24"/>
      <c r="G51" s="31"/>
      <c r="H51" s="24"/>
      <c r="I51" s="23"/>
      <c r="J51" s="23"/>
      <c r="K51" s="24"/>
      <c r="L51" s="24"/>
      <c r="M51" s="23"/>
      <c r="N51" s="24"/>
      <c r="O51" s="24"/>
      <c r="P51" s="24"/>
      <c r="Q51" s="16"/>
      <c r="S51" s="25"/>
      <c r="T51" s="25"/>
      <c r="U51" s="16"/>
      <c r="V51" s="26"/>
    </row>
    <row r="52" spans="1:22" s="36" customFormat="1" ht="24.75" customHeight="1" x14ac:dyDescent="0.3">
      <c r="A52" s="23"/>
      <c r="B52" s="32" t="s">
        <v>120</v>
      </c>
      <c r="C52" s="33"/>
      <c r="D52" s="33"/>
      <c r="E52" s="34">
        <f>SUM(E4:E51)</f>
        <v>1288678067.3499999</v>
      </c>
      <c r="F52" s="33"/>
      <c r="G52" s="33"/>
      <c r="H52" s="33"/>
      <c r="I52" s="35"/>
      <c r="J52" s="33"/>
      <c r="K52" s="33"/>
      <c r="L52" s="33"/>
      <c r="M52" s="33"/>
      <c r="N52" s="33"/>
      <c r="O52" s="33"/>
      <c r="P52" s="33"/>
      <c r="Q52" s="33"/>
      <c r="U52" s="37"/>
      <c r="V52" s="38">
        <f>SUM(V4:V51)</f>
        <v>502584.4462665001</v>
      </c>
    </row>
    <row r="53" spans="1:22" x14ac:dyDescent="0.35">
      <c r="E53" s="40"/>
    </row>
    <row r="56" spans="1:22" s="2" customFormat="1" ht="26.25" hidden="1" x14ac:dyDescent="0.4">
      <c r="A56" s="1"/>
      <c r="B56" s="41"/>
      <c r="C56" s="42" t="s">
        <v>121</v>
      </c>
      <c r="D56" s="43"/>
      <c r="E56" s="44"/>
      <c r="I56" s="1"/>
      <c r="L56" s="42" t="s">
        <v>122</v>
      </c>
      <c r="U56" s="3"/>
    </row>
    <row r="57" spans="1:22" s="2" customFormat="1" ht="99.75" hidden="1" customHeight="1" x14ac:dyDescent="0.4">
      <c r="A57" s="1"/>
      <c r="B57" s="41"/>
      <c r="C57" s="66" t="s">
        <v>123</v>
      </c>
      <c r="D57" s="67"/>
      <c r="E57" s="67"/>
      <c r="F57" s="68"/>
      <c r="G57" s="68"/>
      <c r="H57" s="68"/>
      <c r="I57" s="1"/>
      <c r="L57" s="42" t="s">
        <v>124</v>
      </c>
      <c r="U57" s="3"/>
    </row>
    <row r="58" spans="1:22" s="2" customFormat="1" ht="26.25" hidden="1" x14ac:dyDescent="0.4">
      <c r="A58" s="1"/>
      <c r="B58" s="41"/>
      <c r="C58" s="45"/>
      <c r="D58" s="43"/>
      <c r="E58" s="44"/>
      <c r="I58" s="1"/>
      <c r="L58" s="42"/>
      <c r="U58" s="3"/>
    </row>
    <row r="59" spans="1:22" s="2" customFormat="1" ht="26.25" hidden="1" x14ac:dyDescent="0.4">
      <c r="A59" s="1"/>
      <c r="B59" s="41"/>
      <c r="C59" s="42" t="s">
        <v>125</v>
      </c>
      <c r="D59" s="43"/>
      <c r="E59" s="44"/>
      <c r="I59" s="1"/>
      <c r="L59" s="42" t="s">
        <v>126</v>
      </c>
      <c r="U59" s="3"/>
    </row>
    <row r="60" spans="1:22" s="2" customFormat="1" ht="26.25" hidden="1" x14ac:dyDescent="0.4">
      <c r="A60" s="1"/>
      <c r="B60" s="41"/>
      <c r="C60" s="45" t="s">
        <v>127</v>
      </c>
      <c r="D60" s="43"/>
      <c r="E60" s="44"/>
      <c r="I60" s="1"/>
      <c r="L60" s="42" t="s">
        <v>128</v>
      </c>
      <c r="U60" s="3"/>
    </row>
    <row r="61" spans="1:22" s="2" customFormat="1" ht="26.25" hidden="1" x14ac:dyDescent="0.4">
      <c r="A61" s="1"/>
      <c r="B61" s="41"/>
      <c r="C61" s="45" t="s">
        <v>129</v>
      </c>
      <c r="D61" s="43"/>
      <c r="E61" s="44"/>
      <c r="I61" s="1"/>
      <c r="L61" s="45" t="s">
        <v>130</v>
      </c>
      <c r="U61" s="3"/>
    </row>
    <row r="62" spans="1:22" s="2" customFormat="1" ht="26.25" hidden="1" x14ac:dyDescent="0.4">
      <c r="A62" s="1"/>
      <c r="B62" s="41"/>
      <c r="C62" s="45" t="s">
        <v>131</v>
      </c>
      <c r="D62" s="43"/>
      <c r="E62" s="44"/>
      <c r="I62" s="1"/>
      <c r="L62" s="45" t="s">
        <v>132</v>
      </c>
      <c r="U62" s="3"/>
    </row>
    <row r="63" spans="1:22" s="2" customFormat="1" ht="26.25" hidden="1" x14ac:dyDescent="0.4">
      <c r="A63" s="1"/>
      <c r="B63" s="41"/>
      <c r="C63" s="45" t="s">
        <v>133</v>
      </c>
      <c r="D63" s="46"/>
      <c r="E63" s="44"/>
      <c r="I63" s="1"/>
      <c r="J63" s="43"/>
      <c r="U63" s="3"/>
    </row>
    <row r="64" spans="1:22" ht="18.75" hidden="1" x14ac:dyDescent="0.3">
      <c r="D64" s="9" t="s">
        <v>134</v>
      </c>
      <c r="E64" s="40">
        <f>E19+E20+E21+E22+E23+E24+E25+E28+E29</f>
        <v>142272943</v>
      </c>
    </row>
    <row r="65" spans="4:5" ht="18.75" hidden="1" x14ac:dyDescent="0.3">
      <c r="D65" s="9" t="s">
        <v>135</v>
      </c>
      <c r="E65" s="7">
        <v>179948000</v>
      </c>
    </row>
    <row r="66" spans="4:5" ht="18.75" hidden="1" x14ac:dyDescent="0.3">
      <c r="D66" s="9" t="s">
        <v>136</v>
      </c>
      <c r="E66" s="40">
        <f>E5+E6+E7+E8+E9+E10+E11+E12</f>
        <v>105686982</v>
      </c>
    </row>
    <row r="67" spans="4:5" ht="18.75" hidden="1" x14ac:dyDescent="0.3">
      <c r="D67" s="9" t="s">
        <v>137</v>
      </c>
      <c r="E67" s="40">
        <f>E14+E15+E17</f>
        <v>6848756</v>
      </c>
    </row>
    <row r="68" spans="4:5" ht="18.75" hidden="1" x14ac:dyDescent="0.3">
      <c r="D68" s="9" t="s">
        <v>138</v>
      </c>
      <c r="E68" s="40">
        <f>E4</f>
        <v>691836000</v>
      </c>
    </row>
    <row r="69" spans="4:5" ht="18.75" hidden="1" x14ac:dyDescent="0.3">
      <c r="D69" s="9" t="s">
        <v>139</v>
      </c>
      <c r="E69" s="40" t="e">
        <f>#REF!+#REF!+#REF!</f>
        <v>#REF!</v>
      </c>
    </row>
    <row r="70" spans="4:5" ht="18.75" hidden="1" x14ac:dyDescent="0.3">
      <c r="E70" s="40" t="e">
        <f>SUM(E64:E69)</f>
        <v>#REF!</v>
      </c>
    </row>
    <row r="71" spans="4:5" ht="18.75" hidden="1" x14ac:dyDescent="0.3"/>
    <row r="72" spans="4:5" ht="18.75" hidden="1" x14ac:dyDescent="0.3"/>
    <row r="73" spans="4:5" ht="18.75" hidden="1" x14ac:dyDescent="0.3"/>
    <row r="74" spans="4:5" ht="18.75" hidden="1" x14ac:dyDescent="0.3"/>
    <row r="75" spans="4:5" ht="18.75" hidden="1" x14ac:dyDescent="0.3"/>
    <row r="76" spans="4:5" ht="18.75" hidden="1" x14ac:dyDescent="0.3"/>
    <row r="78" spans="4:5" x14ac:dyDescent="0.35">
      <c r="E78" s="40"/>
    </row>
    <row r="79" spans="4:5" x14ac:dyDescent="0.35">
      <c r="D79" s="47"/>
      <c r="E79" s="48"/>
    </row>
    <row r="80" spans="4:5" x14ac:dyDescent="0.35">
      <c r="E80" s="40"/>
    </row>
  </sheetData>
  <mergeCells count="4">
    <mergeCell ref="A1:H1"/>
    <mergeCell ref="J1:Q1"/>
    <mergeCell ref="Q4:Q30"/>
    <mergeCell ref="C57:H57"/>
  </mergeCells>
  <printOptions horizontalCentered="1"/>
  <pageMargins left="0.19685039370078741" right="3.937007874015748E-2" top="0.27559055118110237" bottom="0.35433070866141736" header="0.11811023622047245" footer="0"/>
  <pageSetup paperSize="9" scale="41" fitToHeight="4" orientation="landscape" r:id="rId1"/>
  <headerFooter alignWithMargins="0">
    <oddFooter xml:space="preserve">&amp;CСтраница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66"/>
  <sheetViews>
    <sheetView tabSelected="1" view="pageBreakPreview" zoomScale="65" zoomScaleNormal="50" zoomScaleSheetLayoutView="65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E3" sqref="E3"/>
    </sheetView>
  </sheetViews>
  <sheetFormatPr defaultColWidth="9.109375" defaultRowHeight="18" x14ac:dyDescent="0.35"/>
  <cols>
    <col min="1" max="1" width="6.5546875" style="8" customWidth="1"/>
    <col min="2" max="2" width="36.5546875" style="39" customWidth="1"/>
    <col min="3" max="3" width="33.5546875" style="9" customWidth="1"/>
    <col min="4" max="4" width="22.88671875" style="9" customWidth="1"/>
    <col min="5" max="5" width="21.33203125" style="7" customWidth="1"/>
    <col min="6" max="6" width="14.109375" style="9" customWidth="1"/>
    <col min="7" max="7" width="16.33203125" style="9" customWidth="1"/>
    <col min="8" max="8" width="16.5546875" style="9" customWidth="1"/>
    <col min="9" max="9" width="26.44140625" style="8" customWidth="1"/>
    <col min="10" max="10" width="24.6640625" style="9" customWidth="1"/>
    <col min="11" max="11" width="21" style="9" customWidth="1"/>
    <col min="12" max="12" width="20.88671875" style="9" customWidth="1"/>
    <col min="13" max="13" width="28.33203125" style="9" customWidth="1"/>
    <col min="14" max="14" width="13.109375" style="9" customWidth="1"/>
    <col min="15" max="15" width="14.44140625" style="9" customWidth="1"/>
    <col min="16" max="16" width="15" style="9" customWidth="1"/>
    <col min="17" max="17" width="15.5546875" style="9" customWidth="1"/>
    <col min="18" max="18" width="11.88671875" style="9" customWidth="1"/>
    <col min="19" max="19" width="21" style="9" hidden="1" customWidth="1"/>
    <col min="20" max="20" width="21.44140625" style="9" hidden="1" customWidth="1"/>
    <col min="21" max="21" width="12.88671875" style="10" hidden="1" customWidth="1"/>
    <col min="22" max="22" width="30" style="9" hidden="1" customWidth="1"/>
    <col min="23" max="31" width="0" style="9" hidden="1" customWidth="1"/>
    <col min="32" max="16384" width="9.109375" style="9"/>
  </cols>
  <sheetData>
    <row r="1" spans="1:32" s="2" customFormat="1" ht="55.5" customHeight="1" x14ac:dyDescent="0.45">
      <c r="A1" s="59" t="s">
        <v>186</v>
      </c>
      <c r="B1" s="60"/>
      <c r="C1" s="60"/>
      <c r="D1" s="60"/>
      <c r="E1" s="60"/>
      <c r="F1" s="60"/>
      <c r="G1" s="60"/>
      <c r="H1" s="60"/>
      <c r="I1" s="1"/>
      <c r="J1" s="61" t="s">
        <v>184</v>
      </c>
      <c r="K1" s="62"/>
      <c r="L1" s="62"/>
      <c r="M1" s="62"/>
      <c r="N1" s="62"/>
      <c r="O1" s="62"/>
      <c r="P1" s="62"/>
      <c r="Q1" s="62"/>
      <c r="U1" s="3"/>
      <c r="V1" s="4">
        <v>3.8999999999999999E-4</v>
      </c>
    </row>
    <row r="2" spans="1:32" ht="18.75" x14ac:dyDescent="0.3">
      <c r="A2" s="5"/>
      <c r="B2" s="6"/>
      <c r="C2" s="7"/>
      <c r="D2" s="7"/>
      <c r="F2" s="7"/>
      <c r="G2" s="7"/>
      <c r="H2" s="7"/>
    </row>
    <row r="3" spans="1:32" ht="174" x14ac:dyDescent="0.35">
      <c r="A3" s="11" t="s">
        <v>0</v>
      </c>
      <c r="B3" s="11" t="s">
        <v>1</v>
      </c>
      <c r="C3" s="11" t="s">
        <v>2</v>
      </c>
      <c r="D3" s="11" t="s">
        <v>3</v>
      </c>
      <c r="E3" s="12" t="s">
        <v>4</v>
      </c>
      <c r="F3" s="13" t="s">
        <v>5</v>
      </c>
      <c r="G3" s="14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5" t="s">
        <v>12</v>
      </c>
      <c r="N3" s="15" t="s">
        <v>13</v>
      </c>
      <c r="O3" s="15" t="s">
        <v>14</v>
      </c>
      <c r="P3" s="15" t="s">
        <v>15</v>
      </c>
      <c r="Q3" s="11" t="s">
        <v>16</v>
      </c>
      <c r="S3" s="9" t="s">
        <v>17</v>
      </c>
      <c r="T3" s="9" t="s">
        <v>18</v>
      </c>
      <c r="V3" s="9" t="s">
        <v>19</v>
      </c>
    </row>
    <row r="4" spans="1:32" ht="72" x14ac:dyDescent="0.35">
      <c r="A4" s="16">
        <v>1</v>
      </c>
      <c r="B4" s="17" t="s">
        <v>140</v>
      </c>
      <c r="C4" s="18" t="s">
        <v>141</v>
      </c>
      <c r="D4" s="16" t="s">
        <v>142</v>
      </c>
      <c r="E4" s="19">
        <v>12513000</v>
      </c>
      <c r="F4" s="20" t="s">
        <v>143</v>
      </c>
      <c r="G4" s="21">
        <v>334.6</v>
      </c>
      <c r="H4" s="20" t="s">
        <v>144</v>
      </c>
      <c r="I4" s="22" t="s">
        <v>145</v>
      </c>
      <c r="J4" s="22" t="s">
        <v>146</v>
      </c>
      <c r="K4" s="20" t="s">
        <v>66</v>
      </c>
      <c r="L4" s="20" t="s">
        <v>27</v>
      </c>
      <c r="M4" s="23" t="s">
        <v>28</v>
      </c>
      <c r="N4" s="24" t="s">
        <v>29</v>
      </c>
      <c r="O4" s="24" t="s">
        <v>29</v>
      </c>
      <c r="P4" s="24" t="s">
        <v>27</v>
      </c>
      <c r="Q4" s="63" t="s">
        <v>30</v>
      </c>
      <c r="S4" s="25">
        <v>41291</v>
      </c>
      <c r="T4" s="25">
        <v>41655</v>
      </c>
      <c r="U4" s="16">
        <f>T4-S4+1</f>
        <v>365</v>
      </c>
      <c r="V4" s="26">
        <f t="shared" ref="V4:V9" si="0">E4*$V$1</f>
        <v>4880.07</v>
      </c>
    </row>
    <row r="5" spans="1:32" ht="72" x14ac:dyDescent="0.35">
      <c r="A5" s="16">
        <f t="shared" ref="A5:A16" si="1">A4+1</f>
        <v>2</v>
      </c>
      <c r="B5" s="17" t="s">
        <v>147</v>
      </c>
      <c r="C5" s="18" t="s">
        <v>141</v>
      </c>
      <c r="D5" s="16" t="s">
        <v>142</v>
      </c>
      <c r="E5" s="19">
        <v>3412000</v>
      </c>
      <c r="F5" s="20" t="s">
        <v>143</v>
      </c>
      <c r="G5" s="21">
        <v>104.3</v>
      </c>
      <c r="H5" s="20" t="s">
        <v>144</v>
      </c>
      <c r="I5" s="22" t="s">
        <v>145</v>
      </c>
      <c r="J5" s="22" t="s">
        <v>146</v>
      </c>
      <c r="K5" s="20" t="s">
        <v>66</v>
      </c>
      <c r="L5" s="20" t="s">
        <v>27</v>
      </c>
      <c r="M5" s="23" t="s">
        <v>28</v>
      </c>
      <c r="N5" s="24" t="s">
        <v>29</v>
      </c>
      <c r="O5" s="24" t="s">
        <v>29</v>
      </c>
      <c r="P5" s="24" t="s">
        <v>27</v>
      </c>
      <c r="Q5" s="64"/>
      <c r="S5" s="49">
        <v>41291</v>
      </c>
      <c r="T5" s="49">
        <v>41655</v>
      </c>
      <c r="U5" s="50">
        <f>T5-S5+1</f>
        <v>365</v>
      </c>
      <c r="V5" s="51">
        <f t="shared" si="0"/>
        <v>1330.68</v>
      </c>
    </row>
    <row r="6" spans="1:32" ht="72" x14ac:dyDescent="0.35">
      <c r="A6" s="16">
        <f t="shared" si="1"/>
        <v>3</v>
      </c>
      <c r="B6" s="17" t="s">
        <v>148</v>
      </c>
      <c r="C6" s="18" t="s">
        <v>149</v>
      </c>
      <c r="D6" s="16" t="s">
        <v>142</v>
      </c>
      <c r="E6" s="19">
        <v>10918000</v>
      </c>
      <c r="F6" s="20">
        <v>1</v>
      </c>
      <c r="G6" s="21">
        <v>568.29999999999995</v>
      </c>
      <c r="H6" s="20" t="s">
        <v>150</v>
      </c>
      <c r="I6" s="22" t="s">
        <v>151</v>
      </c>
      <c r="J6" s="22" t="s">
        <v>152</v>
      </c>
      <c r="K6" s="20" t="s">
        <v>66</v>
      </c>
      <c r="L6" s="20" t="s">
        <v>27</v>
      </c>
      <c r="M6" s="23" t="s">
        <v>28</v>
      </c>
      <c r="N6" s="24" t="s">
        <v>29</v>
      </c>
      <c r="O6" s="24" t="s">
        <v>29</v>
      </c>
      <c r="P6" s="24" t="s">
        <v>27</v>
      </c>
      <c r="Q6" s="64"/>
      <c r="R6" s="52"/>
      <c r="S6" s="53">
        <v>41291</v>
      </c>
      <c r="T6" s="53">
        <v>41655</v>
      </c>
      <c r="U6" s="54">
        <f>T6-S6+1</f>
        <v>365</v>
      </c>
      <c r="V6" s="55">
        <f t="shared" si="0"/>
        <v>4258.0199999999995</v>
      </c>
      <c r="W6" s="52"/>
      <c r="X6" s="52"/>
      <c r="Y6" s="52"/>
      <c r="Z6" s="52"/>
      <c r="AA6" s="52"/>
      <c r="AB6" s="52"/>
      <c r="AC6" s="52"/>
      <c r="AD6" s="52"/>
      <c r="AE6" s="52"/>
      <c r="AF6" s="52"/>
    </row>
    <row r="7" spans="1:32" ht="107.25" customHeight="1" x14ac:dyDescent="0.35">
      <c r="A7" s="16">
        <f t="shared" si="1"/>
        <v>4</v>
      </c>
      <c r="B7" s="56" t="s">
        <v>153</v>
      </c>
      <c r="C7" s="57" t="s">
        <v>154</v>
      </c>
      <c r="D7" s="23" t="str">
        <f>C7</f>
        <v>Коттедж № 3</v>
      </c>
      <c r="E7" s="19">
        <v>11954943</v>
      </c>
      <c r="F7" s="20">
        <v>1</v>
      </c>
      <c r="G7" s="21">
        <v>133.19999999999999</v>
      </c>
      <c r="H7" s="20">
        <v>2011</v>
      </c>
      <c r="I7" s="58" t="s">
        <v>155</v>
      </c>
      <c r="J7" s="58" t="s">
        <v>156</v>
      </c>
      <c r="K7" s="22" t="s">
        <v>157</v>
      </c>
      <c r="L7" s="22" t="s">
        <v>29</v>
      </c>
      <c r="M7" s="23" t="s">
        <v>28</v>
      </c>
      <c r="N7" s="24" t="s">
        <v>29</v>
      </c>
      <c r="O7" s="23" t="s">
        <v>158</v>
      </c>
      <c r="P7" s="24" t="s">
        <v>27</v>
      </c>
      <c r="Q7" s="64"/>
      <c r="R7" s="53"/>
      <c r="S7" s="54"/>
      <c r="T7" s="55"/>
      <c r="U7" s="52"/>
      <c r="V7" s="52">
        <f t="shared" si="0"/>
        <v>4662.4277700000002</v>
      </c>
      <c r="W7" s="52"/>
      <c r="X7" s="52"/>
      <c r="Y7" s="52"/>
      <c r="Z7" s="52"/>
      <c r="AA7" s="52"/>
      <c r="AB7" s="52"/>
      <c r="AC7" s="52"/>
      <c r="AD7" s="52"/>
      <c r="AE7" s="52"/>
      <c r="AF7" s="52"/>
    </row>
    <row r="8" spans="1:32" ht="108.75" customHeight="1" x14ac:dyDescent="0.35">
      <c r="A8" s="16">
        <f t="shared" si="1"/>
        <v>5</v>
      </c>
      <c r="B8" s="56" t="s">
        <v>159</v>
      </c>
      <c r="C8" s="57" t="s">
        <v>160</v>
      </c>
      <c r="D8" s="23" t="str">
        <f t="shared" ref="D8:D16" si="2">C8</f>
        <v>Коттедж № 4</v>
      </c>
      <c r="E8" s="19">
        <v>12762843.220000001</v>
      </c>
      <c r="F8" s="20">
        <v>1</v>
      </c>
      <c r="G8" s="21">
        <v>131.19999999999999</v>
      </c>
      <c r="H8" s="20">
        <v>2013</v>
      </c>
      <c r="I8" s="58" t="s">
        <v>155</v>
      </c>
      <c r="J8" s="58" t="s">
        <v>156</v>
      </c>
      <c r="K8" s="22" t="s">
        <v>161</v>
      </c>
      <c r="L8" s="22" t="s">
        <v>29</v>
      </c>
      <c r="M8" s="23" t="s">
        <v>28</v>
      </c>
      <c r="N8" s="24" t="s">
        <v>29</v>
      </c>
      <c r="O8" s="23" t="s">
        <v>158</v>
      </c>
      <c r="P8" s="24" t="s">
        <v>27</v>
      </c>
      <c r="Q8" s="64"/>
      <c r="R8" s="53"/>
      <c r="S8" s="54"/>
      <c r="T8" s="55"/>
      <c r="U8" s="52"/>
      <c r="V8" s="52">
        <f t="shared" si="0"/>
        <v>4977.5088557999998</v>
      </c>
      <c r="W8" s="52"/>
      <c r="X8" s="52"/>
      <c r="Y8" s="52"/>
      <c r="Z8" s="52"/>
      <c r="AA8" s="52"/>
      <c r="AB8" s="52"/>
      <c r="AC8" s="52"/>
      <c r="AD8" s="52"/>
      <c r="AE8" s="52"/>
      <c r="AF8" s="52"/>
    </row>
    <row r="9" spans="1:32" ht="88.5" customHeight="1" x14ac:dyDescent="0.35">
      <c r="A9" s="16">
        <f t="shared" si="1"/>
        <v>6</v>
      </c>
      <c r="B9" s="56" t="s">
        <v>162</v>
      </c>
      <c r="C9" s="57" t="s">
        <v>163</v>
      </c>
      <c r="D9" s="23" t="str">
        <f t="shared" si="2"/>
        <v>Коттедж № 6</v>
      </c>
      <c r="E9" s="19">
        <v>11954943</v>
      </c>
      <c r="F9" s="20">
        <v>1</v>
      </c>
      <c r="G9" s="21">
        <v>133.19999999999999</v>
      </c>
      <c r="H9" s="20">
        <v>2011</v>
      </c>
      <c r="I9" s="58" t="s">
        <v>155</v>
      </c>
      <c r="J9" s="58" t="s">
        <v>156</v>
      </c>
      <c r="K9" s="22" t="s">
        <v>161</v>
      </c>
      <c r="L9" s="22" t="s">
        <v>29</v>
      </c>
      <c r="M9" s="23" t="s">
        <v>28</v>
      </c>
      <c r="N9" s="24" t="s">
        <v>29</v>
      </c>
      <c r="O9" s="23" t="s">
        <v>158</v>
      </c>
      <c r="P9" s="24" t="s">
        <v>27</v>
      </c>
      <c r="Q9" s="64"/>
      <c r="R9" s="53"/>
      <c r="S9" s="54"/>
      <c r="T9" s="55"/>
      <c r="U9" s="52"/>
      <c r="V9" s="52">
        <f t="shared" si="0"/>
        <v>4662.4277700000002</v>
      </c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32" ht="110.25" customHeight="1" x14ac:dyDescent="0.35">
      <c r="A10" s="16">
        <f t="shared" si="1"/>
        <v>7</v>
      </c>
      <c r="B10" s="56" t="s">
        <v>164</v>
      </c>
      <c r="C10" s="57" t="s">
        <v>165</v>
      </c>
      <c r="D10" s="23" t="str">
        <f t="shared" si="2"/>
        <v>Коттедж № 8</v>
      </c>
      <c r="E10" s="19">
        <v>12762843.220000001</v>
      </c>
      <c r="F10" s="20">
        <v>1</v>
      </c>
      <c r="G10" s="21">
        <v>131.19999999999999</v>
      </c>
      <c r="H10" s="20">
        <v>2013</v>
      </c>
      <c r="I10" s="58" t="s">
        <v>155</v>
      </c>
      <c r="J10" s="58" t="s">
        <v>156</v>
      </c>
      <c r="K10" s="22" t="s">
        <v>161</v>
      </c>
      <c r="L10" s="22" t="s">
        <v>29</v>
      </c>
      <c r="M10" s="23" t="s">
        <v>28</v>
      </c>
      <c r="N10" s="24" t="s">
        <v>29</v>
      </c>
      <c r="O10" s="23" t="s">
        <v>158</v>
      </c>
      <c r="P10" s="24" t="s">
        <v>27</v>
      </c>
      <c r="Q10" s="64"/>
      <c r="R10" s="53"/>
      <c r="S10" s="54"/>
      <c r="T10" s="55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</row>
    <row r="11" spans="1:32" ht="112.5" customHeight="1" x14ac:dyDescent="0.35">
      <c r="A11" s="16">
        <f t="shared" si="1"/>
        <v>8</v>
      </c>
      <c r="B11" s="56" t="s">
        <v>166</v>
      </c>
      <c r="C11" s="57" t="s">
        <v>167</v>
      </c>
      <c r="D11" s="23" t="str">
        <f t="shared" si="2"/>
        <v>Коттедж № 9</v>
      </c>
      <c r="E11" s="19">
        <v>20279891.32</v>
      </c>
      <c r="F11" s="20">
        <v>2</v>
      </c>
      <c r="G11" s="21">
        <v>415.1</v>
      </c>
      <c r="H11" s="20">
        <v>2013</v>
      </c>
      <c r="I11" s="58" t="s">
        <v>168</v>
      </c>
      <c r="J11" s="58" t="s">
        <v>156</v>
      </c>
      <c r="K11" s="22" t="s">
        <v>169</v>
      </c>
      <c r="L11" s="22" t="s">
        <v>29</v>
      </c>
      <c r="M11" s="23" t="s">
        <v>28</v>
      </c>
      <c r="N11" s="24" t="s">
        <v>29</v>
      </c>
      <c r="O11" s="23" t="s">
        <v>158</v>
      </c>
      <c r="P11" s="24" t="s">
        <v>27</v>
      </c>
      <c r="Q11" s="64"/>
      <c r="R11" s="53"/>
      <c r="S11" s="54"/>
      <c r="T11" s="55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</row>
    <row r="12" spans="1:32" ht="111.75" customHeight="1" x14ac:dyDescent="0.35">
      <c r="A12" s="16">
        <f t="shared" si="1"/>
        <v>9</v>
      </c>
      <c r="B12" s="56" t="s">
        <v>170</v>
      </c>
      <c r="C12" s="57" t="s">
        <v>171</v>
      </c>
      <c r="D12" s="23" t="str">
        <f t="shared" si="2"/>
        <v xml:space="preserve">Столовая </v>
      </c>
      <c r="E12" s="19">
        <v>55930812.039999999</v>
      </c>
      <c r="F12" s="20">
        <v>2</v>
      </c>
      <c r="G12" s="21">
        <v>681.8</v>
      </c>
      <c r="H12" s="20">
        <v>2015</v>
      </c>
      <c r="I12" s="58" t="s">
        <v>168</v>
      </c>
      <c r="J12" s="58" t="s">
        <v>156</v>
      </c>
      <c r="K12" s="22" t="s">
        <v>169</v>
      </c>
      <c r="L12" s="22" t="s">
        <v>29</v>
      </c>
      <c r="M12" s="23" t="s">
        <v>28</v>
      </c>
      <c r="N12" s="24" t="s">
        <v>29</v>
      </c>
      <c r="O12" s="23" t="s">
        <v>158</v>
      </c>
      <c r="P12" s="24" t="s">
        <v>27</v>
      </c>
      <c r="Q12" s="64"/>
      <c r="R12" s="53"/>
      <c r="S12" s="54"/>
      <c r="T12" s="55"/>
      <c r="U12" s="52"/>
      <c r="V12" s="52">
        <f>E12*$V$1</f>
        <v>21813.016695599999</v>
      </c>
      <c r="W12" s="52"/>
      <c r="X12" s="52"/>
      <c r="Y12" s="52"/>
      <c r="Z12" s="52"/>
      <c r="AA12" s="52"/>
      <c r="AB12" s="52"/>
      <c r="AC12" s="52"/>
      <c r="AD12" s="52"/>
      <c r="AE12" s="52"/>
      <c r="AF12" s="52"/>
    </row>
    <row r="13" spans="1:32" ht="106.5" customHeight="1" x14ac:dyDescent="0.35">
      <c r="A13" s="16">
        <f t="shared" si="1"/>
        <v>10</v>
      </c>
      <c r="B13" s="56" t="s">
        <v>172</v>
      </c>
      <c r="C13" s="57" t="s">
        <v>173</v>
      </c>
      <c r="D13" s="23" t="str">
        <f t="shared" si="2"/>
        <v>Административно-бытовое здание</v>
      </c>
      <c r="E13" s="19">
        <v>17804104.890000001</v>
      </c>
      <c r="F13" s="20">
        <v>1</v>
      </c>
      <c r="G13" s="21">
        <v>402.8</v>
      </c>
      <c r="H13" s="20">
        <v>2015</v>
      </c>
      <c r="I13" s="58" t="s">
        <v>174</v>
      </c>
      <c r="J13" s="58" t="s">
        <v>175</v>
      </c>
      <c r="K13" s="22" t="s">
        <v>169</v>
      </c>
      <c r="L13" s="22" t="s">
        <v>29</v>
      </c>
      <c r="M13" s="23" t="s">
        <v>28</v>
      </c>
      <c r="N13" s="24" t="s">
        <v>29</v>
      </c>
      <c r="O13" s="23" t="s">
        <v>158</v>
      </c>
      <c r="P13" s="24" t="s">
        <v>27</v>
      </c>
      <c r="Q13" s="64"/>
      <c r="R13" s="53"/>
      <c r="S13" s="54"/>
      <c r="T13" s="55"/>
      <c r="U13" s="52"/>
      <c r="V13" s="52">
        <f>E13*$V$1</f>
        <v>6943.6009070999999</v>
      </c>
      <c r="W13" s="52"/>
      <c r="X13" s="52"/>
      <c r="Y13" s="52"/>
      <c r="Z13" s="52"/>
      <c r="AA13" s="52"/>
      <c r="AB13" s="52"/>
      <c r="AC13" s="52"/>
      <c r="AD13" s="52"/>
      <c r="AE13" s="52"/>
      <c r="AF13" s="52"/>
    </row>
    <row r="14" spans="1:32" ht="108" customHeight="1" x14ac:dyDescent="0.35">
      <c r="A14" s="16">
        <f t="shared" si="1"/>
        <v>11</v>
      </c>
      <c r="B14" s="56" t="s">
        <v>176</v>
      </c>
      <c r="C14" s="57" t="s">
        <v>177</v>
      </c>
      <c r="D14" s="23" t="str">
        <f t="shared" si="2"/>
        <v>Трансформаторная подстанция</v>
      </c>
      <c r="E14" s="19">
        <v>2288903.54</v>
      </c>
      <c r="F14" s="20">
        <v>1</v>
      </c>
      <c r="G14" s="21">
        <v>19.8</v>
      </c>
      <c r="H14" s="20">
        <v>2004</v>
      </c>
      <c r="I14" s="58" t="s">
        <v>168</v>
      </c>
      <c r="J14" s="58" t="s">
        <v>156</v>
      </c>
      <c r="K14" s="22" t="s">
        <v>161</v>
      </c>
      <c r="L14" s="22" t="s">
        <v>29</v>
      </c>
      <c r="M14" s="23" t="s">
        <v>28</v>
      </c>
      <c r="N14" s="24" t="s">
        <v>29</v>
      </c>
      <c r="O14" s="23" t="s">
        <v>158</v>
      </c>
      <c r="P14" s="24" t="s">
        <v>27</v>
      </c>
      <c r="Q14" s="64"/>
      <c r="R14" s="53"/>
      <c r="S14" s="54"/>
      <c r="T14" s="55"/>
      <c r="U14" s="52"/>
      <c r="V14" s="52">
        <f>E14*$V$1</f>
        <v>892.6723806</v>
      </c>
      <c r="W14" s="52"/>
      <c r="X14" s="52"/>
      <c r="Y14" s="52"/>
      <c r="Z14" s="52"/>
      <c r="AA14" s="52"/>
      <c r="AB14" s="52"/>
      <c r="AC14" s="52"/>
      <c r="AD14" s="52"/>
      <c r="AE14" s="52"/>
      <c r="AF14" s="52"/>
    </row>
    <row r="15" spans="1:32" ht="102.75" customHeight="1" x14ac:dyDescent="0.35">
      <c r="A15" s="16">
        <f t="shared" si="1"/>
        <v>12</v>
      </c>
      <c r="B15" s="56" t="s">
        <v>178</v>
      </c>
      <c r="C15" s="57" t="s">
        <v>179</v>
      </c>
      <c r="D15" s="23" t="str">
        <f t="shared" si="2"/>
        <v>Эллинг металлический</v>
      </c>
      <c r="E15" s="19">
        <v>15341500.560000001</v>
      </c>
      <c r="F15" s="20">
        <v>2</v>
      </c>
      <c r="G15" s="21">
        <v>459.3</v>
      </c>
      <c r="H15" s="20">
        <v>2013</v>
      </c>
      <c r="I15" s="58" t="s">
        <v>168</v>
      </c>
      <c r="J15" s="58" t="s">
        <v>156</v>
      </c>
      <c r="K15" s="22" t="s">
        <v>161</v>
      </c>
      <c r="L15" s="22" t="s">
        <v>29</v>
      </c>
      <c r="M15" s="23" t="s">
        <v>28</v>
      </c>
      <c r="N15" s="24" t="s">
        <v>29</v>
      </c>
      <c r="O15" s="23" t="s">
        <v>158</v>
      </c>
      <c r="P15" s="24" t="s">
        <v>27</v>
      </c>
      <c r="Q15" s="64"/>
      <c r="R15" s="53"/>
      <c r="S15" s="54"/>
      <c r="T15" s="55"/>
      <c r="U15" s="52"/>
      <c r="V15" s="52">
        <f>E15*$V$1</f>
        <v>5983.1852183999999</v>
      </c>
      <c r="W15" s="52"/>
      <c r="X15" s="52"/>
      <c r="Y15" s="52"/>
      <c r="Z15" s="52"/>
      <c r="AA15" s="52"/>
      <c r="AB15" s="52"/>
      <c r="AC15" s="52"/>
      <c r="AD15" s="52"/>
      <c r="AE15" s="52"/>
      <c r="AF15" s="52"/>
    </row>
    <row r="16" spans="1:32" ht="91.5" customHeight="1" x14ac:dyDescent="0.35">
      <c r="A16" s="16">
        <f t="shared" si="1"/>
        <v>13</v>
      </c>
      <c r="B16" s="56" t="s">
        <v>180</v>
      </c>
      <c r="C16" s="57" t="s">
        <v>181</v>
      </c>
      <c r="D16" s="23" t="str">
        <f t="shared" si="2"/>
        <v>Насосная</v>
      </c>
      <c r="E16" s="19">
        <v>2663573.7400000002</v>
      </c>
      <c r="F16" s="20">
        <v>1</v>
      </c>
      <c r="G16" s="21">
        <v>11.9</v>
      </c>
      <c r="H16" s="20">
        <v>2005</v>
      </c>
      <c r="I16" s="22" t="s">
        <v>102</v>
      </c>
      <c r="J16" s="22" t="s">
        <v>48</v>
      </c>
      <c r="K16" s="22" t="s">
        <v>182</v>
      </c>
      <c r="L16" s="22" t="s">
        <v>29</v>
      </c>
      <c r="M16" s="23" t="s">
        <v>28</v>
      </c>
      <c r="N16" s="24" t="s">
        <v>29</v>
      </c>
      <c r="O16" s="23" t="s">
        <v>158</v>
      </c>
      <c r="P16" s="24" t="s">
        <v>27</v>
      </c>
      <c r="Q16" s="65"/>
      <c r="R16" s="53"/>
      <c r="S16" s="54"/>
      <c r="T16" s="55"/>
      <c r="U16" s="52"/>
      <c r="V16" s="52">
        <f>E16*$V$1</f>
        <v>1038.7937586</v>
      </c>
      <c r="W16" s="52"/>
      <c r="X16" s="52"/>
      <c r="Y16" s="52"/>
      <c r="Z16" s="52"/>
      <c r="AA16" s="52"/>
      <c r="AB16" s="52"/>
      <c r="AC16" s="52"/>
      <c r="AD16" s="52"/>
      <c r="AE16" s="52"/>
      <c r="AF16" s="52"/>
    </row>
    <row r="17" spans="1:22" ht="18.75" hidden="1" x14ac:dyDescent="0.3">
      <c r="A17" s="23"/>
      <c r="B17" s="30"/>
      <c r="C17" s="23"/>
      <c r="D17" s="23"/>
      <c r="E17" s="26"/>
      <c r="F17" s="24"/>
      <c r="G17" s="31"/>
      <c r="H17" s="24"/>
      <c r="I17" s="23"/>
      <c r="J17" s="23"/>
      <c r="K17" s="24"/>
      <c r="L17" s="24"/>
      <c r="M17" s="23"/>
      <c r="N17" s="24"/>
      <c r="O17" s="24"/>
      <c r="P17" s="24"/>
      <c r="Q17" s="16"/>
      <c r="S17" s="25"/>
      <c r="T17" s="25"/>
      <c r="U17" s="16"/>
      <c r="V17" s="26"/>
    </row>
    <row r="18" spans="1:22" ht="18.75" hidden="1" x14ac:dyDescent="0.3">
      <c r="A18" s="23"/>
      <c r="B18" s="30"/>
      <c r="C18" s="23"/>
      <c r="D18" s="23"/>
      <c r="E18" s="26"/>
      <c r="F18" s="24"/>
      <c r="G18" s="31"/>
      <c r="H18" s="24"/>
      <c r="I18" s="23"/>
      <c r="J18" s="23"/>
      <c r="K18" s="24"/>
      <c r="L18" s="24"/>
      <c r="M18" s="23"/>
      <c r="N18" s="24"/>
      <c r="O18" s="24"/>
      <c r="P18" s="24"/>
      <c r="Q18" s="16"/>
      <c r="S18" s="25"/>
      <c r="T18" s="25"/>
      <c r="U18" s="16"/>
      <c r="V18" s="26"/>
    </row>
    <row r="19" spans="1:22" ht="18.75" hidden="1" x14ac:dyDescent="0.3">
      <c r="A19" s="23"/>
      <c r="B19" s="30"/>
      <c r="C19" s="23"/>
      <c r="D19" s="23"/>
      <c r="E19" s="26"/>
      <c r="F19" s="24"/>
      <c r="G19" s="31"/>
      <c r="H19" s="24"/>
      <c r="I19" s="23"/>
      <c r="J19" s="23"/>
      <c r="K19" s="24"/>
      <c r="L19" s="24"/>
      <c r="M19" s="23"/>
      <c r="N19" s="24"/>
      <c r="O19" s="24"/>
      <c r="P19" s="24"/>
      <c r="Q19" s="16"/>
      <c r="S19" s="25"/>
      <c r="T19" s="25"/>
      <c r="U19" s="16"/>
      <c r="V19" s="26"/>
    </row>
    <row r="20" spans="1:22" ht="18.75" hidden="1" x14ac:dyDescent="0.3">
      <c r="A20" s="23"/>
      <c r="B20" s="30"/>
      <c r="C20" s="23"/>
      <c r="D20" s="23"/>
      <c r="E20" s="26"/>
      <c r="F20" s="24"/>
      <c r="G20" s="31"/>
      <c r="H20" s="24"/>
      <c r="I20" s="23"/>
      <c r="J20" s="23"/>
      <c r="K20" s="24"/>
      <c r="L20" s="24"/>
      <c r="M20" s="23"/>
      <c r="N20" s="24"/>
      <c r="O20" s="24"/>
      <c r="P20" s="24"/>
      <c r="Q20" s="16"/>
      <c r="S20" s="25"/>
      <c r="T20" s="25"/>
      <c r="U20" s="16"/>
      <c r="V20" s="26"/>
    </row>
    <row r="21" spans="1:22" ht="18.75" hidden="1" x14ac:dyDescent="0.3">
      <c r="A21" s="23"/>
      <c r="B21" s="30"/>
      <c r="C21" s="23"/>
      <c r="D21" s="23"/>
      <c r="E21" s="26"/>
      <c r="F21" s="24"/>
      <c r="G21" s="31"/>
      <c r="H21" s="24"/>
      <c r="I21" s="23"/>
      <c r="J21" s="23"/>
      <c r="K21" s="24"/>
      <c r="L21" s="24"/>
      <c r="M21" s="23"/>
      <c r="N21" s="24"/>
      <c r="O21" s="24"/>
      <c r="P21" s="24"/>
      <c r="Q21" s="16"/>
      <c r="S21" s="25"/>
      <c r="T21" s="25"/>
      <c r="U21" s="16"/>
      <c r="V21" s="26"/>
    </row>
    <row r="22" spans="1:22" ht="18.75" hidden="1" x14ac:dyDescent="0.3">
      <c r="A22" s="23"/>
      <c r="B22" s="30"/>
      <c r="C22" s="23"/>
      <c r="D22" s="23"/>
      <c r="E22" s="26"/>
      <c r="F22" s="24"/>
      <c r="G22" s="31"/>
      <c r="H22" s="24"/>
      <c r="I22" s="23"/>
      <c r="J22" s="23"/>
      <c r="K22" s="24"/>
      <c r="L22" s="24"/>
      <c r="M22" s="23"/>
      <c r="N22" s="24"/>
      <c r="O22" s="24"/>
      <c r="P22" s="24"/>
      <c r="Q22" s="16"/>
      <c r="S22" s="25"/>
      <c r="T22" s="25"/>
      <c r="U22" s="16"/>
      <c r="V22" s="26"/>
    </row>
    <row r="23" spans="1:22" ht="18.75" hidden="1" x14ac:dyDescent="0.3">
      <c r="A23" s="23"/>
      <c r="B23" s="30"/>
      <c r="C23" s="23"/>
      <c r="D23" s="23"/>
      <c r="E23" s="26"/>
      <c r="F23" s="24"/>
      <c r="G23" s="31"/>
      <c r="H23" s="24"/>
      <c r="I23" s="23"/>
      <c r="J23" s="23"/>
      <c r="K23" s="24"/>
      <c r="L23" s="24"/>
      <c r="M23" s="23"/>
      <c r="N23" s="24"/>
      <c r="O23" s="24"/>
      <c r="P23" s="24"/>
      <c r="Q23" s="16"/>
      <c r="S23" s="25"/>
      <c r="T23" s="25"/>
      <c r="U23" s="16"/>
      <c r="V23" s="26"/>
    </row>
    <row r="24" spans="1:22" ht="18.75" hidden="1" x14ac:dyDescent="0.3">
      <c r="A24" s="23"/>
      <c r="B24" s="30"/>
      <c r="C24" s="23"/>
      <c r="D24" s="23"/>
      <c r="E24" s="26"/>
      <c r="F24" s="24"/>
      <c r="G24" s="31"/>
      <c r="H24" s="24"/>
      <c r="I24" s="23"/>
      <c r="J24" s="23"/>
      <c r="K24" s="24"/>
      <c r="L24" s="24"/>
      <c r="M24" s="23"/>
      <c r="N24" s="24"/>
      <c r="O24" s="24"/>
      <c r="P24" s="24"/>
      <c r="Q24" s="16"/>
      <c r="S24" s="25"/>
      <c r="T24" s="25"/>
      <c r="U24" s="16"/>
      <c r="V24" s="26"/>
    </row>
    <row r="25" spans="1:22" ht="18.75" hidden="1" x14ac:dyDescent="0.3">
      <c r="A25" s="23"/>
      <c r="B25" s="30"/>
      <c r="C25" s="23"/>
      <c r="D25" s="23"/>
      <c r="E25" s="26"/>
      <c r="F25" s="24"/>
      <c r="G25" s="31"/>
      <c r="H25" s="24"/>
      <c r="I25" s="23"/>
      <c r="J25" s="23"/>
      <c r="K25" s="24"/>
      <c r="L25" s="24"/>
      <c r="M25" s="23"/>
      <c r="N25" s="24"/>
      <c r="O25" s="24"/>
      <c r="P25" s="24"/>
      <c r="Q25" s="16"/>
      <c r="S25" s="25"/>
      <c r="T25" s="25"/>
      <c r="U25" s="16"/>
      <c r="V25" s="26"/>
    </row>
    <row r="26" spans="1:22" ht="18.75" hidden="1" x14ac:dyDescent="0.3">
      <c r="A26" s="23"/>
      <c r="B26" s="30"/>
      <c r="C26" s="23"/>
      <c r="D26" s="23"/>
      <c r="E26" s="26"/>
      <c r="F26" s="24"/>
      <c r="G26" s="31"/>
      <c r="H26" s="24"/>
      <c r="I26" s="23"/>
      <c r="J26" s="23"/>
      <c r="K26" s="24"/>
      <c r="L26" s="24"/>
      <c r="M26" s="23"/>
      <c r="N26" s="24"/>
      <c r="O26" s="24"/>
      <c r="P26" s="24"/>
      <c r="Q26" s="16"/>
      <c r="S26" s="25"/>
      <c r="T26" s="25"/>
      <c r="U26" s="16"/>
      <c r="V26" s="26"/>
    </row>
    <row r="27" spans="1:22" ht="18.75" hidden="1" x14ac:dyDescent="0.3">
      <c r="A27" s="23"/>
      <c r="B27" s="30"/>
      <c r="C27" s="23"/>
      <c r="D27" s="23"/>
      <c r="E27" s="26"/>
      <c r="F27" s="24"/>
      <c r="G27" s="31"/>
      <c r="H27" s="24"/>
      <c r="I27" s="23"/>
      <c r="J27" s="23"/>
      <c r="K27" s="24"/>
      <c r="L27" s="24"/>
      <c r="M27" s="23"/>
      <c r="N27" s="24"/>
      <c r="O27" s="24"/>
      <c r="P27" s="24"/>
      <c r="Q27" s="16"/>
      <c r="S27" s="25"/>
      <c r="T27" s="25"/>
      <c r="U27" s="16"/>
      <c r="V27" s="26"/>
    </row>
    <row r="28" spans="1:22" ht="18.75" hidden="1" x14ac:dyDescent="0.3">
      <c r="A28" s="23"/>
      <c r="B28" s="30"/>
      <c r="C28" s="23"/>
      <c r="D28" s="23"/>
      <c r="E28" s="26"/>
      <c r="F28" s="24"/>
      <c r="G28" s="31"/>
      <c r="H28" s="24"/>
      <c r="I28" s="23"/>
      <c r="J28" s="23"/>
      <c r="K28" s="24"/>
      <c r="L28" s="24"/>
      <c r="M28" s="23"/>
      <c r="N28" s="24"/>
      <c r="O28" s="24"/>
      <c r="P28" s="24"/>
      <c r="Q28" s="16"/>
      <c r="S28" s="25"/>
      <c r="T28" s="25"/>
      <c r="U28" s="16"/>
      <c r="V28" s="26"/>
    </row>
    <row r="29" spans="1:22" ht="18.75" hidden="1" x14ac:dyDescent="0.3">
      <c r="A29" s="23"/>
      <c r="B29" s="30"/>
      <c r="C29" s="23"/>
      <c r="D29" s="23"/>
      <c r="E29" s="26"/>
      <c r="F29" s="24"/>
      <c r="G29" s="31"/>
      <c r="H29" s="24"/>
      <c r="I29" s="23"/>
      <c r="J29" s="23"/>
      <c r="K29" s="24"/>
      <c r="L29" s="24"/>
      <c r="M29" s="23"/>
      <c r="N29" s="24"/>
      <c r="O29" s="24"/>
      <c r="P29" s="24"/>
      <c r="Q29" s="16"/>
      <c r="S29" s="25"/>
      <c r="T29" s="25"/>
      <c r="U29" s="16"/>
      <c r="V29" s="26"/>
    </row>
    <row r="30" spans="1:22" ht="18.75" hidden="1" x14ac:dyDescent="0.3">
      <c r="A30" s="23"/>
      <c r="B30" s="30"/>
      <c r="C30" s="23"/>
      <c r="D30" s="23"/>
      <c r="E30" s="26"/>
      <c r="F30" s="24"/>
      <c r="G30" s="31"/>
      <c r="H30" s="24"/>
      <c r="I30" s="23"/>
      <c r="J30" s="23"/>
      <c r="K30" s="24"/>
      <c r="L30" s="24"/>
      <c r="M30" s="23"/>
      <c r="N30" s="24"/>
      <c r="O30" s="24"/>
      <c r="P30" s="24"/>
      <c r="Q30" s="16"/>
      <c r="S30" s="25"/>
      <c r="T30" s="25"/>
      <c r="U30" s="16"/>
      <c r="V30" s="26"/>
    </row>
    <row r="31" spans="1:22" ht="18.75" hidden="1" x14ac:dyDescent="0.3">
      <c r="A31" s="23"/>
      <c r="B31" s="30"/>
      <c r="C31" s="23"/>
      <c r="D31" s="23"/>
      <c r="E31" s="26"/>
      <c r="F31" s="24"/>
      <c r="G31" s="31"/>
      <c r="H31" s="24"/>
      <c r="I31" s="23"/>
      <c r="J31" s="23"/>
      <c r="K31" s="24"/>
      <c r="L31" s="24"/>
      <c r="M31" s="23"/>
      <c r="N31" s="24"/>
      <c r="O31" s="24"/>
      <c r="P31" s="24"/>
      <c r="Q31" s="16"/>
      <c r="S31" s="25"/>
      <c r="T31" s="25"/>
      <c r="U31" s="16"/>
      <c r="V31" s="26"/>
    </row>
    <row r="32" spans="1:22" ht="18.75" hidden="1" x14ac:dyDescent="0.3">
      <c r="A32" s="23"/>
      <c r="B32" s="30"/>
      <c r="C32" s="23"/>
      <c r="D32" s="23"/>
      <c r="E32" s="26"/>
      <c r="F32" s="24"/>
      <c r="G32" s="31"/>
      <c r="H32" s="24"/>
      <c r="I32" s="23"/>
      <c r="J32" s="23"/>
      <c r="K32" s="24"/>
      <c r="L32" s="24"/>
      <c r="M32" s="23"/>
      <c r="N32" s="24"/>
      <c r="O32" s="24"/>
      <c r="P32" s="24"/>
      <c r="Q32" s="16"/>
      <c r="S32" s="25"/>
      <c r="T32" s="25"/>
      <c r="U32" s="16"/>
      <c r="V32" s="26"/>
    </row>
    <row r="33" spans="1:22" ht="18.75" hidden="1" x14ac:dyDescent="0.3">
      <c r="A33" s="23"/>
      <c r="B33" s="30"/>
      <c r="C33" s="23"/>
      <c r="D33" s="23"/>
      <c r="E33" s="26"/>
      <c r="F33" s="24"/>
      <c r="G33" s="31"/>
      <c r="H33" s="24"/>
      <c r="I33" s="23"/>
      <c r="J33" s="23"/>
      <c r="K33" s="24"/>
      <c r="L33" s="24"/>
      <c r="M33" s="23"/>
      <c r="N33" s="24"/>
      <c r="O33" s="24"/>
      <c r="P33" s="24"/>
      <c r="Q33" s="16"/>
      <c r="S33" s="25"/>
      <c r="T33" s="25"/>
      <c r="U33" s="16"/>
      <c r="V33" s="26"/>
    </row>
    <row r="34" spans="1:22" ht="18.75" hidden="1" x14ac:dyDescent="0.3">
      <c r="A34" s="23"/>
      <c r="B34" s="30"/>
      <c r="C34" s="23"/>
      <c r="D34" s="23"/>
      <c r="E34" s="26"/>
      <c r="F34" s="24"/>
      <c r="G34" s="31"/>
      <c r="H34" s="24"/>
      <c r="I34" s="23"/>
      <c r="J34" s="23"/>
      <c r="K34" s="24"/>
      <c r="L34" s="24"/>
      <c r="M34" s="23"/>
      <c r="N34" s="24"/>
      <c r="O34" s="24"/>
      <c r="P34" s="24"/>
      <c r="Q34" s="16"/>
      <c r="S34" s="25"/>
      <c r="T34" s="25"/>
      <c r="U34" s="16"/>
      <c r="V34" s="26"/>
    </row>
    <row r="35" spans="1:22" ht="18.75" hidden="1" x14ac:dyDescent="0.3">
      <c r="A35" s="23"/>
      <c r="B35" s="30"/>
      <c r="C35" s="23"/>
      <c r="D35" s="23"/>
      <c r="E35" s="26"/>
      <c r="F35" s="24"/>
      <c r="G35" s="31"/>
      <c r="H35" s="24"/>
      <c r="I35" s="23"/>
      <c r="J35" s="23"/>
      <c r="K35" s="24"/>
      <c r="L35" s="24"/>
      <c r="M35" s="23"/>
      <c r="N35" s="24"/>
      <c r="O35" s="24"/>
      <c r="P35" s="24"/>
      <c r="Q35" s="16"/>
      <c r="S35" s="25"/>
      <c r="T35" s="25"/>
      <c r="U35" s="16"/>
      <c r="V35" s="26"/>
    </row>
    <row r="36" spans="1:22" ht="18.75" hidden="1" x14ac:dyDescent="0.3">
      <c r="A36" s="23"/>
      <c r="B36" s="30"/>
      <c r="C36" s="23"/>
      <c r="D36" s="23"/>
      <c r="E36" s="26"/>
      <c r="F36" s="24"/>
      <c r="G36" s="31"/>
      <c r="H36" s="24"/>
      <c r="I36" s="23"/>
      <c r="J36" s="23"/>
      <c r="K36" s="24"/>
      <c r="L36" s="24"/>
      <c r="M36" s="23"/>
      <c r="N36" s="24"/>
      <c r="O36" s="24"/>
      <c r="P36" s="24"/>
      <c r="Q36" s="16"/>
      <c r="S36" s="25"/>
      <c r="T36" s="25"/>
      <c r="U36" s="16"/>
      <c r="V36" s="26"/>
    </row>
    <row r="37" spans="1:22" ht="18.75" hidden="1" x14ac:dyDescent="0.3">
      <c r="A37" s="23"/>
      <c r="B37" s="30"/>
      <c r="C37" s="16"/>
      <c r="D37" s="23"/>
      <c r="E37" s="26"/>
      <c r="F37" s="24"/>
      <c r="G37" s="31"/>
      <c r="H37" s="24"/>
      <c r="I37" s="23"/>
      <c r="J37" s="23"/>
      <c r="K37" s="24"/>
      <c r="L37" s="24"/>
      <c r="M37" s="23"/>
      <c r="N37" s="24"/>
      <c r="O37" s="24"/>
      <c r="P37" s="24"/>
      <c r="Q37" s="16"/>
      <c r="S37" s="25"/>
      <c r="T37" s="25"/>
      <c r="U37" s="16"/>
      <c r="V37" s="26"/>
    </row>
    <row r="38" spans="1:22" s="36" customFormat="1" ht="24.75" customHeight="1" x14ac:dyDescent="0.3">
      <c r="A38" s="23"/>
      <c r="B38" s="32" t="s">
        <v>120</v>
      </c>
      <c r="C38" s="33"/>
      <c r="D38" s="33"/>
      <c r="E38" s="34">
        <f>SUM(E4:E37)</f>
        <v>190587358.53</v>
      </c>
      <c r="F38" s="33"/>
      <c r="G38" s="33"/>
      <c r="H38" s="33"/>
      <c r="I38" s="35"/>
      <c r="J38" s="33"/>
      <c r="K38" s="33"/>
      <c r="L38" s="33"/>
      <c r="M38" s="33"/>
      <c r="N38" s="33"/>
      <c r="O38" s="33"/>
      <c r="P38" s="33"/>
      <c r="Q38" s="33"/>
      <c r="U38" s="37"/>
      <c r="V38" s="38">
        <f>SUM(V4:V37)</f>
        <v>61442.403356099996</v>
      </c>
    </row>
    <row r="39" spans="1:22" x14ac:dyDescent="0.35">
      <c r="E39" s="40"/>
    </row>
    <row r="42" spans="1:22" s="2" customFormat="1" ht="26.25" hidden="1" x14ac:dyDescent="0.4">
      <c r="A42" s="1"/>
      <c r="B42" s="41"/>
      <c r="C42" s="42" t="s">
        <v>121</v>
      </c>
      <c r="D42" s="43"/>
      <c r="E42" s="44"/>
      <c r="I42" s="1"/>
      <c r="L42" s="42" t="s">
        <v>122</v>
      </c>
      <c r="U42" s="3"/>
    </row>
    <row r="43" spans="1:22" s="2" customFormat="1" ht="99.75" hidden="1" customHeight="1" x14ac:dyDescent="0.4">
      <c r="A43" s="1"/>
      <c r="B43" s="41"/>
      <c r="C43" s="66" t="s">
        <v>123</v>
      </c>
      <c r="D43" s="67"/>
      <c r="E43" s="67"/>
      <c r="F43" s="68"/>
      <c r="G43" s="68"/>
      <c r="H43" s="68"/>
      <c r="I43" s="1"/>
      <c r="L43" s="42" t="s">
        <v>124</v>
      </c>
      <c r="U43" s="3"/>
    </row>
    <row r="44" spans="1:22" s="2" customFormat="1" ht="26.25" hidden="1" x14ac:dyDescent="0.4">
      <c r="A44" s="1"/>
      <c r="B44" s="41"/>
      <c r="C44" s="45"/>
      <c r="D44" s="43"/>
      <c r="E44" s="44"/>
      <c r="I44" s="1"/>
      <c r="L44" s="42"/>
      <c r="U44" s="3"/>
    </row>
    <row r="45" spans="1:22" s="2" customFormat="1" ht="26.25" hidden="1" x14ac:dyDescent="0.4">
      <c r="A45" s="1"/>
      <c r="B45" s="41"/>
      <c r="C45" s="42" t="s">
        <v>125</v>
      </c>
      <c r="D45" s="43"/>
      <c r="E45" s="44"/>
      <c r="I45" s="1"/>
      <c r="L45" s="42" t="s">
        <v>126</v>
      </c>
      <c r="U45" s="3"/>
    </row>
    <row r="46" spans="1:22" s="2" customFormat="1" ht="26.25" hidden="1" x14ac:dyDescent="0.4">
      <c r="A46" s="1"/>
      <c r="B46" s="41"/>
      <c r="C46" s="45" t="s">
        <v>127</v>
      </c>
      <c r="D46" s="43"/>
      <c r="E46" s="44"/>
      <c r="I46" s="1"/>
      <c r="L46" s="42" t="s">
        <v>128</v>
      </c>
      <c r="U46" s="3"/>
    </row>
    <row r="47" spans="1:22" s="2" customFormat="1" ht="26.25" hidden="1" x14ac:dyDescent="0.4">
      <c r="A47" s="1"/>
      <c r="B47" s="41"/>
      <c r="C47" s="45" t="s">
        <v>129</v>
      </c>
      <c r="D47" s="43"/>
      <c r="E47" s="44"/>
      <c r="I47" s="1"/>
      <c r="L47" s="45" t="s">
        <v>130</v>
      </c>
      <c r="U47" s="3"/>
    </row>
    <row r="48" spans="1:22" s="2" customFormat="1" ht="26.25" hidden="1" x14ac:dyDescent="0.4">
      <c r="A48" s="1"/>
      <c r="B48" s="41"/>
      <c r="C48" s="45" t="s">
        <v>131</v>
      </c>
      <c r="D48" s="43"/>
      <c r="E48" s="44"/>
      <c r="I48" s="1"/>
      <c r="L48" s="45" t="s">
        <v>132</v>
      </c>
      <c r="U48" s="3"/>
    </row>
    <row r="49" spans="1:21" s="2" customFormat="1" ht="26.25" hidden="1" x14ac:dyDescent="0.4">
      <c r="A49" s="1"/>
      <c r="B49" s="41"/>
      <c r="C49" s="45" t="s">
        <v>133</v>
      </c>
      <c r="D49" s="46"/>
      <c r="E49" s="44"/>
      <c r="I49" s="1"/>
      <c r="J49" s="43"/>
      <c r="U49" s="3"/>
    </row>
    <row r="50" spans="1:21" ht="18.75" hidden="1" x14ac:dyDescent="0.3">
      <c r="D50" s="9" t="s">
        <v>134</v>
      </c>
      <c r="E50" s="40" t="e">
        <f>#REF!+#REF!+#REF!+#REF!+#REF!+#REF!+#REF!+#REF!+#REF!</f>
        <v>#REF!</v>
      </c>
    </row>
    <row r="51" spans="1:21" ht="18.75" hidden="1" x14ac:dyDescent="0.3">
      <c r="D51" s="9" t="s">
        <v>135</v>
      </c>
      <c r="E51" s="7">
        <v>179948000</v>
      </c>
    </row>
    <row r="52" spans="1:21" ht="18.75" hidden="1" x14ac:dyDescent="0.3">
      <c r="D52" s="9" t="s">
        <v>136</v>
      </c>
      <c r="E52" s="40" t="e">
        <f>#REF!+#REF!+#REF!+#REF!+#REF!+#REF!+#REF!+#REF!</f>
        <v>#REF!</v>
      </c>
    </row>
    <row r="53" spans="1:21" ht="18.75" hidden="1" x14ac:dyDescent="0.3">
      <c r="D53" s="9" t="s">
        <v>137</v>
      </c>
      <c r="E53" s="40" t="e">
        <f>#REF!+#REF!+#REF!</f>
        <v>#REF!</v>
      </c>
    </row>
    <row r="54" spans="1:21" ht="18.75" hidden="1" x14ac:dyDescent="0.3">
      <c r="D54" s="9" t="s">
        <v>138</v>
      </c>
      <c r="E54" s="40" t="e">
        <f>#REF!</f>
        <v>#REF!</v>
      </c>
    </row>
    <row r="55" spans="1:21" ht="18.75" hidden="1" x14ac:dyDescent="0.3">
      <c r="D55" s="9" t="s">
        <v>139</v>
      </c>
      <c r="E55" s="40">
        <f>E4+E5+E6</f>
        <v>26843000</v>
      </c>
    </row>
    <row r="56" spans="1:21" ht="18.75" hidden="1" x14ac:dyDescent="0.3">
      <c r="E56" s="40" t="e">
        <f>SUM(E50:E55)</f>
        <v>#REF!</v>
      </c>
    </row>
    <row r="57" spans="1:21" ht="18.75" hidden="1" x14ac:dyDescent="0.3"/>
    <row r="58" spans="1:21" ht="18.75" hidden="1" x14ac:dyDescent="0.3"/>
    <row r="59" spans="1:21" ht="18.75" hidden="1" x14ac:dyDescent="0.3"/>
    <row r="60" spans="1:21" ht="18.75" hidden="1" x14ac:dyDescent="0.3"/>
    <row r="61" spans="1:21" ht="18.75" hidden="1" x14ac:dyDescent="0.3"/>
    <row r="62" spans="1:21" ht="18.75" hidden="1" x14ac:dyDescent="0.3"/>
    <row r="64" spans="1:21" x14ac:dyDescent="0.35">
      <c r="E64" s="40"/>
    </row>
    <row r="65" spans="4:5" x14ac:dyDescent="0.35">
      <c r="D65" s="47"/>
      <c r="E65" s="48"/>
    </row>
    <row r="66" spans="4:5" x14ac:dyDescent="0.35">
      <c r="E66" s="40"/>
    </row>
  </sheetData>
  <mergeCells count="4">
    <mergeCell ref="A1:H1"/>
    <mergeCell ref="J1:Q1"/>
    <mergeCell ref="Q4:Q16"/>
    <mergeCell ref="C43:H43"/>
  </mergeCells>
  <printOptions horizontalCentered="1"/>
  <pageMargins left="0.19685039370078741" right="3.937007874015748E-2" top="0.27559055118110237" bottom="0.35433070866141736" header="0.11811023622047245" footer="0"/>
  <pageSetup paperSize="9" scale="41" fitToHeight="4" orientation="landscape" r:id="rId1"/>
  <headerFooter alignWithMargins="0">
    <oddFooter xml:space="preserve">&amp;CСтраница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Твер Лианоз Одинц  </vt:lpstr>
      <vt:lpstr>Арханг Конаково</vt:lpstr>
      <vt:lpstr>'Арханг Конаково'!Заголовки_для_печати</vt:lpstr>
      <vt:lpstr>'Твер Лианоз Одинц  '!Заголовки_для_печати</vt:lpstr>
      <vt:lpstr>'Арханг Конаково'!Область_печати</vt:lpstr>
      <vt:lpstr>'Твер Лианоз Одинц  '!Область_печати</vt:lpstr>
    </vt:vector>
  </TitlesOfParts>
  <Company>ФГУП ППП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Чернуха Ирина Сергеевна</dc:creator>
  <cp:lastModifiedBy>Тыжневая Алла Владимировна</cp:lastModifiedBy>
  <dcterms:created xsi:type="dcterms:W3CDTF">2015-12-25T12:01:48Z</dcterms:created>
  <dcterms:modified xsi:type="dcterms:W3CDTF">2016-01-12T11:42:52Z</dcterms:modified>
</cp:coreProperties>
</file>